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16학년도\중학교\"/>
    </mc:Choice>
  </mc:AlternateContent>
  <bookViews>
    <workbookView xWindow="120" yWindow="120" windowWidth="23715" windowHeight="9795"/>
  </bookViews>
  <sheets>
    <sheet name="악기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8" i="1" l="1"/>
  <c r="G46" i="1" l="1"/>
  <c r="B39" i="1"/>
  <c r="I10" i="1" l="1"/>
  <c r="F10" i="1"/>
  <c r="D10" i="1"/>
  <c r="I9" i="1"/>
  <c r="F9" i="1"/>
  <c r="D9" i="1"/>
  <c r="H5" i="1" l="1"/>
  <c r="B38" i="1"/>
  <c r="I6" i="1" l="1"/>
  <c r="I7" i="1"/>
  <c r="F6" i="1"/>
  <c r="F7" i="1"/>
  <c r="D6" i="1"/>
  <c r="D7" i="1"/>
  <c r="O31" i="1" l="1"/>
  <c r="D33" i="1" l="1"/>
  <c r="E33" i="1"/>
  <c r="F33" i="1"/>
  <c r="G33" i="1"/>
  <c r="H33" i="1"/>
  <c r="I33" i="1"/>
  <c r="J33" i="1"/>
  <c r="K33" i="1"/>
  <c r="L33" i="1"/>
  <c r="M33" i="1"/>
  <c r="N33" i="1"/>
  <c r="C33" i="1"/>
  <c r="O30" i="1"/>
  <c r="O29" i="1"/>
  <c r="O27" i="1"/>
  <c r="O26" i="1"/>
  <c r="O25" i="1"/>
  <c r="O24" i="1"/>
  <c r="O23" i="1"/>
  <c r="O21" i="1"/>
  <c r="O20" i="1"/>
  <c r="O19" i="1"/>
  <c r="O18" i="1"/>
  <c r="E34" i="1" l="1"/>
  <c r="G5" i="1" s="1"/>
  <c r="K34" i="1"/>
  <c r="G8" i="1" s="1"/>
  <c r="O32" i="1"/>
  <c r="E12" i="1"/>
  <c r="C12" i="1"/>
  <c r="B12" i="1"/>
  <c r="G13" i="1" s="1"/>
  <c r="I11" i="1"/>
  <c r="F11" i="1"/>
  <c r="D11" i="1"/>
  <c r="H12" i="1"/>
  <c r="D43" i="1" s="1"/>
  <c r="F8" i="1"/>
  <c r="D8" i="1"/>
  <c r="F5" i="1"/>
  <c r="D5" i="1"/>
  <c r="I5" i="1" l="1"/>
  <c r="H13" i="1"/>
  <c r="B43" i="1"/>
  <c r="E43" i="1" s="1"/>
  <c r="D12" i="1"/>
  <c r="K11" i="1"/>
  <c r="J11" i="1"/>
  <c r="F12" i="1"/>
  <c r="O33" i="1"/>
  <c r="J5" i="1" l="1"/>
  <c r="K5" i="1"/>
  <c r="I8" i="1"/>
  <c r="G12" i="1"/>
  <c r="J8" i="1" l="1"/>
  <c r="J12" i="1" s="1"/>
  <c r="K8" i="1"/>
  <c r="K12" i="1" s="1"/>
  <c r="K13" i="1" s="1"/>
  <c r="I12" i="1"/>
</calcChain>
</file>

<file path=xl/sharedStrings.xml><?xml version="1.0" encoding="utf-8"?>
<sst xmlns="http://schemas.openxmlformats.org/spreadsheetml/2006/main" count="86" uniqueCount="74">
  <si>
    <t>8월</t>
  </si>
  <si>
    <t>9월</t>
  </si>
  <si>
    <t>10월</t>
  </si>
  <si>
    <t>11월</t>
  </si>
  <si>
    <t>12월</t>
  </si>
  <si>
    <t>1월</t>
  </si>
  <si>
    <t>2월</t>
  </si>
  <si>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</si>
  <si>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</si>
  <si>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</si>
  <si>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</si>
  <si>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</si>
  <si>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</si>
  <si>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</si>
  <si>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수납액</t>
    <phoneticPr fontId="1" type="noConversion"/>
  </si>
  <si>
    <t>미납액</t>
    <phoneticPr fontId="1" type="noConversion"/>
  </si>
  <si>
    <t>전년도이월</t>
    <phoneticPr fontId="1" type="noConversion"/>
  </si>
  <si>
    <t>총수납액</t>
    <phoneticPr fontId="1" type="noConversion"/>
  </si>
  <si>
    <t>강사료</t>
    <phoneticPr fontId="1" type="noConversion"/>
  </si>
  <si>
    <t>운영비</t>
    <phoneticPr fontId="1" type="noConversion"/>
  </si>
  <si>
    <t>합계</t>
    <phoneticPr fontId="1" type="noConversion"/>
  </si>
  <si>
    <t>1학기</t>
    <phoneticPr fontId="1" type="noConversion"/>
  </si>
  <si>
    <t>2학기</t>
    <phoneticPr fontId="1" type="noConversion"/>
  </si>
  <si>
    <t>겨울특강</t>
    <phoneticPr fontId="1" type="noConversion"/>
  </si>
  <si>
    <t>강사료내역</t>
    <phoneticPr fontId="1" type="noConversion"/>
  </si>
  <si>
    <t>구분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</si>
  <si>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</si>
  <si>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</si>
  <si>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</si>
  <si>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</si>
  <si>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</si>
  <si>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합계</t>
    <phoneticPr fontId="1" type="noConversion"/>
  </si>
  <si>
    <t>학기</t>
    <phoneticPr fontId="1" type="noConversion"/>
  </si>
  <si>
    <t>1학기</t>
    <phoneticPr fontId="1" type="noConversion"/>
  </si>
  <si>
    <t>2학기</t>
    <phoneticPr fontId="1" type="noConversion"/>
  </si>
  <si>
    <t>운영비내역</t>
    <phoneticPr fontId="1" type="noConversion"/>
  </si>
  <si>
    <t>내역</t>
    <phoneticPr fontId="1" type="noConversion"/>
  </si>
  <si>
    <t>금액</t>
    <phoneticPr fontId="1" type="noConversion"/>
  </si>
  <si>
    <t>비고</t>
    <phoneticPr fontId="1" type="noConversion"/>
  </si>
  <si>
    <t>신입생(1분기)</t>
    <phoneticPr fontId="1" type="noConversion"/>
  </si>
  <si>
    <t>신입생(2분기)</t>
    <phoneticPr fontId="1" type="noConversion"/>
  </si>
  <si>
    <t>2016학년도 악기비 정산</t>
    <phoneticPr fontId="1" type="noConversion"/>
  </si>
  <si>
    <t>85,000원</t>
    <phoneticPr fontId="1" type="noConversion"/>
  </si>
  <si>
    <t>김가영</t>
    <phoneticPr fontId="1" type="noConversion"/>
  </si>
  <si>
    <t>홍석원</t>
    <phoneticPr fontId="1" type="noConversion"/>
  </si>
  <si>
    <t>김혜란</t>
    <phoneticPr fontId="1" type="noConversion"/>
  </si>
  <si>
    <t>첼로</t>
    <phoneticPr fontId="1" type="noConversion"/>
  </si>
  <si>
    <t>관악기</t>
    <phoneticPr fontId="1" type="noConversion"/>
  </si>
  <si>
    <t>클라리넷</t>
    <phoneticPr fontId="1" type="noConversion"/>
  </si>
  <si>
    <t>이수나</t>
    <phoneticPr fontId="1" type="noConversion"/>
  </si>
  <si>
    <t>바이올린</t>
    <phoneticPr fontId="1" type="noConversion"/>
  </si>
  <si>
    <t>이종수</t>
    <phoneticPr fontId="1" type="noConversion"/>
  </si>
  <si>
    <t>최은아</t>
    <phoneticPr fontId="1" type="noConversion"/>
  </si>
  <si>
    <t>피아노</t>
    <phoneticPr fontId="1" type="noConversion"/>
  </si>
  <si>
    <t>김혜린</t>
    <phoneticPr fontId="1" type="noConversion"/>
  </si>
  <si>
    <t>플룻</t>
    <phoneticPr fontId="1" type="noConversion"/>
  </si>
  <si>
    <t>기효산</t>
    <phoneticPr fontId="1" type="noConversion"/>
  </si>
  <si>
    <t>기타</t>
    <phoneticPr fontId="1" type="noConversion"/>
  </si>
  <si>
    <t>이명철</t>
    <phoneticPr fontId="1" type="noConversion"/>
  </si>
  <si>
    <t>성악</t>
    <phoneticPr fontId="1" type="noConversion"/>
  </si>
  <si>
    <t>이민수</t>
    <phoneticPr fontId="1" type="noConversion"/>
  </si>
  <si>
    <t>타악기</t>
    <phoneticPr fontId="1" type="noConversion"/>
  </si>
  <si>
    <t>수리비</t>
    <phoneticPr fontId="1" type="noConversion"/>
  </si>
  <si>
    <t>소모품</t>
    <phoneticPr fontId="1" type="noConversion"/>
  </si>
  <si>
    <t>신입생(3분기)</t>
    <phoneticPr fontId="1" type="noConversion"/>
  </si>
  <si>
    <t>신입생(4분기)</t>
    <phoneticPr fontId="1" type="noConversion"/>
  </si>
  <si>
    <t>정다운</t>
    <phoneticPr fontId="1" type="noConversion"/>
  </si>
  <si>
    <t>1학기</t>
    <phoneticPr fontId="1" type="noConversion"/>
  </si>
  <si>
    <t>김다영</t>
    <phoneticPr fontId="1" type="noConversion"/>
  </si>
  <si>
    <t>성악</t>
    <phoneticPr fontId="1" type="noConversion"/>
  </si>
  <si>
    <t>2학기</t>
    <phoneticPr fontId="1" type="noConversion"/>
  </si>
  <si>
    <t>악보</t>
    <phoneticPr fontId="1" type="noConversion"/>
  </si>
  <si>
    <t>소모품</t>
    <phoneticPr fontId="1" type="noConversion"/>
  </si>
  <si>
    <t>(기준일 :2017.02.28)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</si>
</sst>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.000"/>
    <numFmt numFmtId="177" formatCode="m&quot;/&quot;d;@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0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6"/>
  <sheetViews>
    <sheetView tabSelected="1" zoomScale="85" zoomScaleNormal="85" workbookViewId="0">
      <pane xSplit="1" ySplit="17" topLeftCell="B18" activePane="bottomRight" state="frozen"/>
      <selection pane="topRight" activeCell="B1" sqref="B1"/>
      <selection pane="bottomLeft" activeCell="A14" sqref="A14"/>
      <selection pane="bottomRight" activeCell="L6" sqref="L6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4" width="10.375" style="1" customWidth="1"/>
    <col min="5" max="6" width="11.75" style="1" customWidth="1"/>
    <col min="7" max="7" width="10.875" style="1" customWidth="1"/>
    <col min="8" max="8" width="10.75" style="1" customWidth="1"/>
    <col min="9" max="9" width="11.625" style="1" customWidth="1"/>
    <col min="10" max="10" width="12.125" style="1" customWidth="1"/>
    <col min="11" max="11" width="10.875" style="1" customWidth="1"/>
    <col min="12" max="12" width="10.5" style="1" customWidth="1"/>
    <col min="13" max="13" width="11" style="1" customWidth="1"/>
    <col min="14" max="14" width="10.875" style="1" customWidth="1"/>
    <col min="15" max="15" width="11.875" style="1" customWidth="1"/>
    <col min="16" max="16384" width="9" style="1"/>
  </cols>
  <sheetData>
    <row r="2" spans="1:12" x14ac:dyDescent="0.3">
      <c r="A2" s="1" t="s">
        <v>41</v>
      </c>
      <c r="K2" s="1" t="s">
        <v>73</v>
      </c>
    </row>
    <row r="3" spans="1:12" x14ac:dyDescent="0.3">
      <c r="A3" s="15" t="s">
        <v>7</v>
      </c>
      <c r="B3" s="15" t="s">
        <v>8</v>
      </c>
      <c r="C3" s="15"/>
      <c r="D3" s="15"/>
      <c r="E3" s="15"/>
      <c r="F3" s="15"/>
      <c r="G3" s="15" t="s">
        <v>9</v>
      </c>
      <c r="H3" s="15"/>
      <c r="I3" s="15"/>
      <c r="J3" s="15" t="s">
        <v>10</v>
      </c>
      <c r="K3" s="15" t="s">
        <v>11</v>
      </c>
      <c r="L3" s="15" t="s">
        <v>12</v>
      </c>
    </row>
    <row r="4" spans="1:12" x14ac:dyDescent="0.3">
      <c r="A4" s="15"/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20</v>
      </c>
      <c r="J4" s="15"/>
      <c r="K4" s="15"/>
      <c r="L4" s="15"/>
    </row>
    <row r="5" spans="1:12" x14ac:dyDescent="0.3">
      <c r="A5" s="2" t="s">
        <v>21</v>
      </c>
      <c r="B5" s="2">
        <v>24820000</v>
      </c>
      <c r="C5" s="2">
        <v>24820000</v>
      </c>
      <c r="D5" s="2">
        <f>B5-C5</f>
        <v>0</v>
      </c>
      <c r="E5" s="2"/>
      <c r="F5" s="2">
        <f>C5+E5</f>
        <v>24820000</v>
      </c>
      <c r="G5" s="2">
        <f>E34</f>
        <v>45510000</v>
      </c>
      <c r="H5" s="2">
        <f>2780000</f>
        <v>2780000</v>
      </c>
      <c r="I5" s="2">
        <f>SUM(G5:H5)</f>
        <v>48290000</v>
      </c>
      <c r="J5" s="2">
        <f>B5+B6+B7-I5</f>
        <v>-1965000</v>
      </c>
      <c r="K5" s="2">
        <f>C5+C6+C7-I5</f>
        <v>-1965000</v>
      </c>
      <c r="L5" s="2"/>
    </row>
    <row r="6" spans="1:12" x14ac:dyDescent="0.3">
      <c r="A6" s="2" t="s">
        <v>39</v>
      </c>
      <c r="B6" s="2">
        <v>10795000</v>
      </c>
      <c r="C6" s="2">
        <v>10795000</v>
      </c>
      <c r="D6" s="2">
        <f t="shared" ref="D6:D7" si="0">B6-C6</f>
        <v>0</v>
      </c>
      <c r="E6" s="2"/>
      <c r="F6" s="2">
        <f t="shared" ref="F6:F7" si="1">C6+E6</f>
        <v>10795000</v>
      </c>
      <c r="G6" s="2"/>
      <c r="H6" s="2"/>
      <c r="I6" s="2">
        <f t="shared" ref="I6:I7" si="2">SUM(G6:H6)</f>
        <v>0</v>
      </c>
      <c r="J6" s="2"/>
      <c r="K6" s="2"/>
      <c r="L6" s="11" t="s">
        <v>42</v>
      </c>
    </row>
    <row r="7" spans="1:12" x14ac:dyDescent="0.3">
      <c r="A7" s="2" t="s">
        <v>40</v>
      </c>
      <c r="B7" s="2">
        <v>10710000</v>
      </c>
      <c r="C7" s="2">
        <v>10710000</v>
      </c>
      <c r="D7" s="2">
        <f t="shared" si="0"/>
        <v>0</v>
      </c>
      <c r="E7" s="2"/>
      <c r="F7" s="2">
        <f t="shared" si="1"/>
        <v>10710000</v>
      </c>
      <c r="G7" s="2"/>
      <c r="H7" s="2"/>
      <c r="I7" s="2">
        <f t="shared" si="2"/>
        <v>0</v>
      </c>
      <c r="J7" s="2"/>
      <c r="K7" s="2"/>
      <c r="L7" s="11" t="s">
        <v>42</v>
      </c>
    </row>
    <row r="8" spans="1:12" x14ac:dyDescent="0.3">
      <c r="A8" s="2" t="s">
        <v>22</v>
      </c>
      <c r="B8" s="2">
        <v>24650000</v>
      </c>
      <c r="C8" s="2">
        <v>24650000</v>
      </c>
      <c r="D8" s="2">
        <f>B8-C8</f>
        <v>0</v>
      </c>
      <c r="E8" s="2"/>
      <c r="F8" s="2">
        <f>C8+E8</f>
        <v>24650000</v>
      </c>
      <c r="G8" s="2">
        <f>K34</f>
        <v>33210000</v>
      </c>
      <c r="H8" s="2">
        <f>G46</f>
        <v>1984000</v>
      </c>
      <c r="I8" s="2">
        <f>SUM(G8:H8)</f>
        <v>35194000</v>
      </c>
      <c r="J8" s="2">
        <f>B8+B9+B10-I8</f>
        <v>1965000</v>
      </c>
      <c r="K8" s="2">
        <f>F8+F9+F10-I8</f>
        <v>1965000</v>
      </c>
      <c r="L8" s="2"/>
    </row>
    <row r="9" spans="1:12" x14ac:dyDescent="0.3">
      <c r="A9" s="2" t="s">
        <v>64</v>
      </c>
      <c r="B9" s="2">
        <v>10710000</v>
      </c>
      <c r="C9" s="2">
        <v>10710000</v>
      </c>
      <c r="D9" s="2">
        <f t="shared" ref="D9:D10" si="3">B9-C9</f>
        <v>0</v>
      </c>
      <c r="E9" s="2"/>
      <c r="F9" s="2">
        <f t="shared" ref="F9:F10" si="4">C9+E9</f>
        <v>10710000</v>
      </c>
      <c r="G9" s="2"/>
      <c r="H9" s="2"/>
      <c r="I9" s="2">
        <f t="shared" ref="I9:I10" si="5">SUM(G9:H9)</f>
        <v>0</v>
      </c>
      <c r="J9" s="2"/>
      <c r="K9" s="2"/>
      <c r="L9" s="12" t="s">
        <v>42</v>
      </c>
    </row>
    <row r="10" spans="1:12" x14ac:dyDescent="0.3">
      <c r="A10" s="2" t="s">
        <v>65</v>
      </c>
      <c r="B10" s="2">
        <v>1799000</v>
      </c>
      <c r="C10" s="2">
        <v>1799000</v>
      </c>
      <c r="D10" s="2">
        <f t="shared" si="3"/>
        <v>0</v>
      </c>
      <c r="E10" s="2"/>
      <c r="F10" s="2">
        <f t="shared" si="4"/>
        <v>1799000</v>
      </c>
      <c r="G10" s="2"/>
      <c r="H10" s="2"/>
      <c r="I10" s="2">
        <f t="shared" si="5"/>
        <v>0</v>
      </c>
      <c r="J10" s="2"/>
      <c r="K10" s="2"/>
      <c r="L10" s="12" t="s">
        <v>42</v>
      </c>
    </row>
    <row r="11" spans="1:12" x14ac:dyDescent="0.3">
      <c r="A11" s="2" t="s">
        <v>23</v>
      </c>
      <c r="B11" s="2"/>
      <c r="C11" s="2"/>
      <c r="D11" s="2">
        <f>B11-C11</f>
        <v>0</v>
      </c>
      <c r="E11" s="2"/>
      <c r="F11" s="2">
        <f>C11+E11</f>
        <v>0</v>
      </c>
      <c r="G11" s="2"/>
      <c r="H11" s="2"/>
      <c r="I11" s="2">
        <f>SUM(G11:H11)</f>
        <v>0</v>
      </c>
      <c r="J11" s="2">
        <f>B11-I11</f>
        <v>0</v>
      </c>
      <c r="K11" s="2">
        <f>F11-I11</f>
        <v>0</v>
      </c>
      <c r="L11" s="2"/>
    </row>
    <row r="12" spans="1:12" x14ac:dyDescent="0.3">
      <c r="A12" s="2"/>
      <c r="B12" s="2">
        <f t="shared" ref="B12:K12" si="6">SUM(B5:B11)</f>
        <v>83484000</v>
      </c>
      <c r="C12" s="2">
        <f t="shared" si="6"/>
        <v>83484000</v>
      </c>
      <c r="D12" s="2">
        <f t="shared" si="6"/>
        <v>0</v>
      </c>
      <c r="E12" s="2">
        <f t="shared" si="6"/>
        <v>0</v>
      </c>
      <c r="F12" s="2">
        <f t="shared" si="6"/>
        <v>83484000</v>
      </c>
      <c r="G12" s="2">
        <f t="shared" si="6"/>
        <v>78720000</v>
      </c>
      <c r="H12" s="2">
        <f t="shared" si="6"/>
        <v>4764000</v>
      </c>
      <c r="I12" s="2">
        <f t="shared" si="6"/>
        <v>83484000</v>
      </c>
      <c r="J12" s="2">
        <f t="shared" si="6"/>
        <v>0</v>
      </c>
      <c r="K12" s="2">
        <f t="shared" si="6"/>
        <v>0</v>
      </c>
      <c r="L12" s="2"/>
    </row>
    <row r="13" spans="1:12" x14ac:dyDescent="0.3">
      <c r="G13" s="1">
        <f>G12/B12*100</f>
        <v>94.293517320684202</v>
      </c>
      <c r="H13" s="1">
        <f>H12/C12*100</f>
        <v>5.7064826793157968</v>
      </c>
      <c r="K13" s="10">
        <f>K12/F12*100</f>
        <v>0</v>
      </c>
    </row>
    <row r="14" spans="1:12" x14ac:dyDescent="0.3">
      <c r="B14" s="1">
        <v>85000</v>
      </c>
    </row>
    <row r="16" spans="1:12" x14ac:dyDescent="0.3">
      <c r="A16" s="1" t="s">
        <v>24</v>
      </c>
    </row>
    <row r="17" spans="1:15" x14ac:dyDescent="0.3">
      <c r="A17" s="15" t="s">
        <v>25</v>
      </c>
      <c r="B17" s="15"/>
      <c r="C17" s="3" t="s">
        <v>26</v>
      </c>
      <c r="D17" s="3" t="s">
        <v>27</v>
      </c>
      <c r="E17" s="3" t="s">
        <v>28</v>
      </c>
      <c r="F17" s="3" t="s">
        <v>29</v>
      </c>
      <c r="G17" s="3" t="s">
        <v>30</v>
      </c>
      <c r="H17" s="3" t="s">
        <v>0</v>
      </c>
      <c r="I17" s="3" t="s">
        <v>1</v>
      </c>
      <c r="J17" s="3" t="s">
        <v>2</v>
      </c>
      <c r="K17" s="3" t="s">
        <v>3</v>
      </c>
      <c r="L17" s="3" t="s">
        <v>4</v>
      </c>
      <c r="M17" s="3" t="s">
        <v>5</v>
      </c>
      <c r="N17" s="3" t="s">
        <v>6</v>
      </c>
      <c r="O17" s="3" t="s">
        <v>31</v>
      </c>
    </row>
    <row r="18" spans="1:15" x14ac:dyDescent="0.3">
      <c r="A18" s="5" t="s">
        <v>43</v>
      </c>
      <c r="B18" s="11" t="s">
        <v>46</v>
      </c>
      <c r="C18" s="6">
        <v>1080000</v>
      </c>
      <c r="D18" s="6">
        <v>960000</v>
      </c>
      <c r="E18" s="6">
        <v>720000</v>
      </c>
      <c r="F18" s="6">
        <v>840000</v>
      </c>
      <c r="G18" s="6">
        <v>480000</v>
      </c>
      <c r="H18" s="6">
        <v>360000</v>
      </c>
      <c r="I18" s="6">
        <v>840000</v>
      </c>
      <c r="J18" s="6">
        <v>720000</v>
      </c>
      <c r="K18" s="6">
        <v>840000</v>
      </c>
      <c r="L18" s="6">
        <v>840000</v>
      </c>
      <c r="M18" s="6"/>
      <c r="N18" s="6"/>
      <c r="O18" s="2">
        <f>SUM(C18:N18)</f>
        <v>7680000</v>
      </c>
    </row>
    <row r="19" spans="1:15" x14ac:dyDescent="0.3">
      <c r="A19" s="5" t="s">
        <v>44</v>
      </c>
      <c r="B19" s="11" t="s">
        <v>47</v>
      </c>
      <c r="C19" s="6">
        <v>270000</v>
      </c>
      <c r="D19" s="6">
        <v>240000</v>
      </c>
      <c r="E19" s="6">
        <v>180000</v>
      </c>
      <c r="F19" s="6">
        <v>210000</v>
      </c>
      <c r="G19" s="6">
        <v>120000</v>
      </c>
      <c r="H19" s="6">
        <v>90000</v>
      </c>
      <c r="I19" s="6">
        <v>210000</v>
      </c>
      <c r="J19" s="6">
        <v>180000</v>
      </c>
      <c r="K19" s="6">
        <v>210000</v>
      </c>
      <c r="L19" s="6">
        <v>210000</v>
      </c>
      <c r="M19" s="6"/>
      <c r="N19" s="6"/>
      <c r="O19" s="2">
        <f t="shared" ref="O19:O26" si="7">SUM(C19:N19)</f>
        <v>1920000</v>
      </c>
    </row>
    <row r="20" spans="1:15" x14ac:dyDescent="0.3">
      <c r="A20" s="5" t="s">
        <v>45</v>
      </c>
      <c r="B20" s="11" t="s">
        <v>48</v>
      </c>
      <c r="C20" s="6">
        <v>810000</v>
      </c>
      <c r="D20" s="6">
        <v>720000</v>
      </c>
      <c r="E20" s="6">
        <v>540000</v>
      </c>
      <c r="F20" s="6">
        <v>630000</v>
      </c>
      <c r="G20" s="6">
        <v>360000</v>
      </c>
      <c r="H20" s="6">
        <v>270000</v>
      </c>
      <c r="I20" s="6">
        <v>630000</v>
      </c>
      <c r="J20" s="6">
        <v>540000</v>
      </c>
      <c r="K20" s="6">
        <v>630000</v>
      </c>
      <c r="L20" s="6">
        <v>630000</v>
      </c>
      <c r="M20" s="6"/>
      <c r="N20" s="6"/>
      <c r="O20" s="2">
        <f t="shared" si="7"/>
        <v>5760000</v>
      </c>
    </row>
    <row r="21" spans="1:15" x14ac:dyDescent="0.3">
      <c r="A21" s="5" t="s">
        <v>49</v>
      </c>
      <c r="B21" s="11" t="s">
        <v>50</v>
      </c>
      <c r="C21" s="6">
        <v>1350000</v>
      </c>
      <c r="D21" s="6">
        <v>1200000</v>
      </c>
      <c r="E21" s="6">
        <v>900000</v>
      </c>
      <c r="F21" s="6">
        <v>1050000</v>
      </c>
      <c r="G21" s="6">
        <v>600000</v>
      </c>
      <c r="H21" s="6"/>
      <c r="I21" s="6"/>
      <c r="J21" s="6"/>
      <c r="K21" s="6"/>
      <c r="L21" s="6"/>
      <c r="M21" s="6"/>
      <c r="N21" s="6"/>
      <c r="O21" s="2">
        <f t="shared" si="7"/>
        <v>5100000</v>
      </c>
    </row>
    <row r="22" spans="1:15" x14ac:dyDescent="0.3">
      <c r="A22" s="5" t="s">
        <v>66</v>
      </c>
      <c r="B22" s="13" t="s">
        <v>50</v>
      </c>
      <c r="C22" s="6"/>
      <c r="D22" s="6"/>
      <c r="E22" s="6"/>
      <c r="F22" s="6"/>
      <c r="G22" s="6"/>
      <c r="H22" s="6">
        <v>450000</v>
      </c>
      <c r="I22" s="6">
        <v>1050000</v>
      </c>
      <c r="J22" s="6">
        <v>900000</v>
      </c>
      <c r="K22" s="6">
        <v>1050000</v>
      </c>
      <c r="L22" s="6">
        <v>1050000</v>
      </c>
      <c r="M22" s="6"/>
      <c r="N22" s="6"/>
      <c r="O22" s="2"/>
    </row>
    <row r="23" spans="1:15" x14ac:dyDescent="0.3">
      <c r="A23" s="5" t="s">
        <v>51</v>
      </c>
      <c r="B23" s="11" t="s">
        <v>50</v>
      </c>
      <c r="C23" s="6">
        <v>1350000</v>
      </c>
      <c r="D23" s="6">
        <v>1200000</v>
      </c>
      <c r="E23" s="6">
        <v>900000</v>
      </c>
      <c r="F23" s="6">
        <v>1050000</v>
      </c>
      <c r="G23" s="6">
        <v>600000</v>
      </c>
      <c r="H23" s="6">
        <v>450000</v>
      </c>
      <c r="I23" s="6">
        <v>1050000</v>
      </c>
      <c r="J23" s="6">
        <v>900000</v>
      </c>
      <c r="K23" s="6">
        <v>1050000</v>
      </c>
      <c r="L23" s="6">
        <v>1050000</v>
      </c>
      <c r="M23" s="6"/>
      <c r="N23" s="6"/>
      <c r="O23" s="2">
        <f t="shared" si="7"/>
        <v>9600000</v>
      </c>
    </row>
    <row r="24" spans="1:15" x14ac:dyDescent="0.3">
      <c r="A24" s="5" t="s">
        <v>52</v>
      </c>
      <c r="B24" s="11" t="s">
        <v>53</v>
      </c>
      <c r="C24" s="6">
        <v>1620000</v>
      </c>
      <c r="D24" s="6">
        <v>1440000</v>
      </c>
      <c r="E24" s="6">
        <v>1080000</v>
      </c>
      <c r="F24" s="6">
        <v>1260000</v>
      </c>
      <c r="G24" s="6">
        <v>720000</v>
      </c>
      <c r="H24" s="6">
        <v>540000</v>
      </c>
      <c r="I24" s="6">
        <v>1260000</v>
      </c>
      <c r="J24" s="6">
        <v>1080000</v>
      </c>
      <c r="K24" s="6">
        <v>1260000</v>
      </c>
      <c r="L24" s="6">
        <v>1260000</v>
      </c>
      <c r="M24" s="6"/>
      <c r="N24" s="6"/>
      <c r="O24" s="2">
        <f t="shared" si="7"/>
        <v>11520000</v>
      </c>
    </row>
    <row r="25" spans="1:15" x14ac:dyDescent="0.3">
      <c r="A25" s="5" t="s">
        <v>54</v>
      </c>
      <c r="B25" s="11" t="s">
        <v>55</v>
      </c>
      <c r="C25" s="6">
        <v>1620000</v>
      </c>
      <c r="D25" s="6">
        <v>1440000</v>
      </c>
      <c r="E25" s="6">
        <v>1080000</v>
      </c>
      <c r="F25" s="6">
        <v>1260000</v>
      </c>
      <c r="G25" s="6">
        <v>720000</v>
      </c>
      <c r="H25" s="6">
        <v>540000</v>
      </c>
      <c r="I25" s="6">
        <v>1260000</v>
      </c>
      <c r="J25" s="6">
        <v>1080000</v>
      </c>
      <c r="K25" s="6">
        <v>1260000</v>
      </c>
      <c r="L25" s="6">
        <v>1260000</v>
      </c>
      <c r="M25" s="6"/>
      <c r="N25" s="6"/>
      <c r="O25" s="2">
        <f t="shared" si="7"/>
        <v>11520000</v>
      </c>
    </row>
    <row r="26" spans="1:15" x14ac:dyDescent="0.3">
      <c r="A26" s="5" t="s">
        <v>56</v>
      </c>
      <c r="B26" s="11" t="s">
        <v>57</v>
      </c>
      <c r="C26" s="6">
        <v>1620000</v>
      </c>
      <c r="D26" s="6">
        <v>1440000</v>
      </c>
      <c r="E26" s="6">
        <v>1080000</v>
      </c>
      <c r="F26" s="6">
        <v>1260000</v>
      </c>
      <c r="G26" s="6">
        <v>720000</v>
      </c>
      <c r="H26" s="6">
        <v>540000</v>
      </c>
      <c r="I26" s="6">
        <v>1260000</v>
      </c>
      <c r="J26" s="6">
        <v>1080000</v>
      </c>
      <c r="K26" s="6">
        <v>1260000</v>
      </c>
      <c r="L26" s="6">
        <v>1260000</v>
      </c>
      <c r="M26" s="6"/>
      <c r="N26" s="6"/>
      <c r="O26" s="2">
        <f t="shared" si="7"/>
        <v>11520000</v>
      </c>
    </row>
    <row r="27" spans="1:15" x14ac:dyDescent="0.3">
      <c r="A27" s="11" t="s">
        <v>58</v>
      </c>
      <c r="B27" s="11" t="s">
        <v>59</v>
      </c>
      <c r="C27" s="6">
        <v>810000</v>
      </c>
      <c r="D27" s="6">
        <v>720000</v>
      </c>
      <c r="E27" s="6">
        <v>540000</v>
      </c>
      <c r="F27" s="6">
        <v>630000</v>
      </c>
      <c r="G27" s="6">
        <v>360000</v>
      </c>
      <c r="H27" s="6">
        <v>270000</v>
      </c>
      <c r="I27" s="6"/>
      <c r="J27" s="6"/>
      <c r="K27" s="6"/>
      <c r="L27" s="6"/>
      <c r="M27" s="6"/>
      <c r="N27" s="6"/>
      <c r="O27" s="2">
        <f>SUM(C27:N27)</f>
        <v>3330000</v>
      </c>
    </row>
    <row r="28" spans="1:15" x14ac:dyDescent="0.3">
      <c r="A28" s="13" t="s">
        <v>68</v>
      </c>
      <c r="B28" s="13" t="s">
        <v>69</v>
      </c>
      <c r="C28" s="6"/>
      <c r="D28" s="6"/>
      <c r="E28" s="6"/>
      <c r="F28" s="6"/>
      <c r="G28" s="6"/>
      <c r="H28" s="6"/>
      <c r="I28" s="6">
        <v>630000</v>
      </c>
      <c r="J28" s="6">
        <v>540000</v>
      </c>
      <c r="K28" s="6">
        <v>630000</v>
      </c>
      <c r="L28" s="6">
        <v>630000</v>
      </c>
      <c r="M28" s="6"/>
      <c r="N28" s="6"/>
      <c r="O28" s="2"/>
    </row>
    <row r="29" spans="1:15" x14ac:dyDescent="0.3">
      <c r="A29" s="11" t="s">
        <v>60</v>
      </c>
      <c r="B29" s="11" t="s">
        <v>61</v>
      </c>
      <c r="C29" s="6">
        <v>540000</v>
      </c>
      <c r="D29" s="6">
        <v>480000</v>
      </c>
      <c r="E29" s="6">
        <v>360000</v>
      </c>
      <c r="F29" s="6">
        <v>420000</v>
      </c>
      <c r="G29" s="6">
        <v>240000</v>
      </c>
      <c r="H29" s="6">
        <v>180000</v>
      </c>
      <c r="I29" s="6">
        <v>420000</v>
      </c>
      <c r="J29" s="6">
        <v>360000</v>
      </c>
      <c r="K29" s="6">
        <v>420000</v>
      </c>
      <c r="L29" s="6">
        <v>420000</v>
      </c>
      <c r="M29" s="6"/>
      <c r="N29" s="6"/>
      <c r="O29" s="2">
        <f t="shared" ref="O29:O30" si="8">SUM(C29:N29)</f>
        <v>3840000</v>
      </c>
    </row>
    <row r="30" spans="1:15" x14ac:dyDescent="0.3">
      <c r="A30" s="5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">
        <f t="shared" si="8"/>
        <v>0</v>
      </c>
    </row>
    <row r="31" spans="1:15" x14ac:dyDescent="0.3">
      <c r="A31" s="9"/>
      <c r="B31" s="9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">
        <f t="shared" ref="O31" si="9">SUM(C31:N31)</f>
        <v>0</v>
      </c>
    </row>
    <row r="32" spans="1:15" x14ac:dyDescent="0.3">
      <c r="A32" s="8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">
        <f t="shared" ref="O32:O33" si="10">SUM(C32:N32)</f>
        <v>0</v>
      </c>
    </row>
    <row r="33" spans="1:15" x14ac:dyDescent="0.3">
      <c r="A33" s="15" t="s">
        <v>31</v>
      </c>
      <c r="B33" s="15"/>
      <c r="C33" s="2">
        <f>SUM(C18:C32)</f>
        <v>11070000</v>
      </c>
      <c r="D33" s="2">
        <f t="shared" ref="D33:N33" si="11">SUM(D18:D32)</f>
        <v>9840000</v>
      </c>
      <c r="E33" s="2">
        <f t="shared" si="11"/>
        <v>7380000</v>
      </c>
      <c r="F33" s="2">
        <f t="shared" si="11"/>
        <v>8610000</v>
      </c>
      <c r="G33" s="2">
        <f t="shared" si="11"/>
        <v>4920000</v>
      </c>
      <c r="H33" s="2">
        <f t="shared" si="11"/>
        <v>3690000</v>
      </c>
      <c r="I33" s="2">
        <f t="shared" si="11"/>
        <v>8610000</v>
      </c>
      <c r="J33" s="2">
        <f t="shared" si="11"/>
        <v>7380000</v>
      </c>
      <c r="K33" s="2">
        <f t="shared" si="11"/>
        <v>8610000</v>
      </c>
      <c r="L33" s="2">
        <f t="shared" si="11"/>
        <v>8610000</v>
      </c>
      <c r="M33" s="2">
        <f t="shared" si="11"/>
        <v>0</v>
      </c>
      <c r="N33" s="2">
        <f t="shared" si="11"/>
        <v>0</v>
      </c>
      <c r="O33" s="2">
        <f t="shared" si="10"/>
        <v>78720000</v>
      </c>
    </row>
    <row r="34" spans="1:15" x14ac:dyDescent="0.3">
      <c r="A34" s="15" t="s">
        <v>32</v>
      </c>
      <c r="B34" s="15"/>
      <c r="C34" s="15" t="s">
        <v>33</v>
      </c>
      <c r="D34" s="15"/>
      <c r="E34" s="16">
        <f>C33+D33+E33+F33+G33+H33</f>
        <v>45510000</v>
      </c>
      <c r="F34" s="17"/>
      <c r="G34" s="17"/>
      <c r="H34" s="18"/>
      <c r="I34" s="16" t="s">
        <v>34</v>
      </c>
      <c r="J34" s="18"/>
      <c r="K34" s="16">
        <f>I33+J33+K33+L33+M33+N33</f>
        <v>33210000</v>
      </c>
      <c r="L34" s="17"/>
      <c r="M34" s="17"/>
      <c r="N34" s="18"/>
      <c r="O34" s="2"/>
    </row>
    <row r="36" spans="1:15" x14ac:dyDescent="0.3">
      <c r="A36" s="1" t="s">
        <v>35</v>
      </c>
      <c r="B36" s="1" t="s">
        <v>67</v>
      </c>
      <c r="F36" s="1" t="s">
        <v>35</v>
      </c>
      <c r="G36" s="1" t="s">
        <v>70</v>
      </c>
    </row>
    <row r="37" spans="1:15" x14ac:dyDescent="0.3">
      <c r="A37" s="3" t="s">
        <v>36</v>
      </c>
      <c r="B37" s="3" t="s">
        <v>37</v>
      </c>
      <c r="C37" s="3" t="s">
        <v>38</v>
      </c>
      <c r="F37" s="13" t="s">
        <v>36</v>
      </c>
      <c r="G37" s="13" t="s">
        <v>37</v>
      </c>
      <c r="H37" s="13" t="s">
        <v>38</v>
      </c>
    </row>
    <row r="38" spans="1:15" x14ac:dyDescent="0.3">
      <c r="A38" s="2" t="s">
        <v>62</v>
      </c>
      <c r="B38" s="2">
        <f>1250000+750000</f>
        <v>2000000</v>
      </c>
      <c r="C38" s="2"/>
      <c r="F38" s="2" t="s">
        <v>71</v>
      </c>
      <c r="G38" s="2">
        <v>500000</v>
      </c>
      <c r="H38" s="14">
        <v>42654</v>
      </c>
      <c r="I38" s="7"/>
      <c r="J38" s="7"/>
    </row>
    <row r="39" spans="1:15" x14ac:dyDescent="0.3">
      <c r="A39" s="2" t="s">
        <v>63</v>
      </c>
      <c r="B39" s="2">
        <f>780000</f>
        <v>780000</v>
      </c>
      <c r="C39" s="2" t="s">
        <v>67</v>
      </c>
      <c r="F39" s="2" t="s">
        <v>71</v>
      </c>
      <c r="G39" s="2">
        <v>484000</v>
      </c>
      <c r="H39" s="14">
        <v>42654</v>
      </c>
      <c r="I39" s="7"/>
      <c r="J39" s="7"/>
    </row>
    <row r="40" spans="1:15" x14ac:dyDescent="0.3">
      <c r="A40" s="2"/>
      <c r="B40" s="2"/>
      <c r="C40" s="2"/>
      <c r="F40" s="2" t="s">
        <v>72</v>
      </c>
      <c r="G40" s="2">
        <v>1000000</v>
      </c>
      <c r="H40" s="14">
        <v>42654</v>
      </c>
      <c r="I40" s="7"/>
      <c r="J40" s="7"/>
    </row>
    <row r="41" spans="1:15" x14ac:dyDescent="0.3">
      <c r="A41" s="2"/>
      <c r="B41" s="2"/>
      <c r="C41" s="2"/>
      <c r="F41" s="2"/>
      <c r="G41" s="2"/>
      <c r="H41" s="14"/>
      <c r="I41" s="7"/>
      <c r="J41" s="7"/>
    </row>
    <row r="42" spans="1:15" x14ac:dyDescent="0.3">
      <c r="A42" s="2"/>
      <c r="B42" s="2"/>
      <c r="C42" s="2"/>
      <c r="F42" s="2"/>
      <c r="G42" s="2"/>
      <c r="H42" s="14"/>
      <c r="I42" s="7"/>
      <c r="J42" s="7"/>
    </row>
    <row r="43" spans="1:15" x14ac:dyDescent="0.3">
      <c r="A43" s="2"/>
      <c r="B43" s="2">
        <f>SUM(B38:B42)</f>
        <v>2780000</v>
      </c>
      <c r="C43" s="2"/>
      <c r="D43" s="1">
        <f>H12</f>
        <v>4764000</v>
      </c>
      <c r="E43" s="1">
        <f>B43-D43</f>
        <v>-1984000</v>
      </c>
      <c r="F43" s="2"/>
      <c r="G43" s="2"/>
      <c r="H43" s="14"/>
      <c r="I43" s="7"/>
      <c r="J43" s="7"/>
    </row>
    <row r="44" spans="1:15" x14ac:dyDescent="0.3">
      <c r="F44" s="2"/>
      <c r="G44" s="2"/>
      <c r="H44" s="14"/>
      <c r="I44" s="7"/>
      <c r="J44" s="7"/>
    </row>
    <row r="45" spans="1:15" x14ac:dyDescent="0.3">
      <c r="F45" s="2"/>
      <c r="G45" s="2"/>
      <c r="H45" s="14"/>
    </row>
    <row r="46" spans="1:15" x14ac:dyDescent="0.3">
      <c r="F46" s="2"/>
      <c r="G46" s="2">
        <f>SUM(G38:G42)</f>
        <v>1984000</v>
      </c>
      <c r="H46" s="14"/>
    </row>
  </sheetData>
  <mergeCells count="13">
    <mergeCell ref="K34:N34"/>
    <mergeCell ref="A17:B17"/>
    <mergeCell ref="A33:B33"/>
    <mergeCell ref="A34:B34"/>
    <mergeCell ref="C34:D34"/>
    <mergeCell ref="E34:H34"/>
    <mergeCell ref="I34:J34"/>
    <mergeCell ref="L3:L4"/>
    <mergeCell ref="A3:A4"/>
    <mergeCell ref="B3:F3"/>
    <mergeCell ref="G3:I3"/>
    <mergeCell ref="J3:J4"/>
    <mergeCell ref="K3:K4"/>
  </mergeCells>
  <phoneticPr fontId="1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악기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2014-02-24T06:38:25Z</cp:lastPrinted>
  <dcterms:created xsi:type="dcterms:W3CDTF">2012-06-21T05:23:55Z</dcterms:created>
  <dcterms:modified xsi:type="dcterms:W3CDTF">2017-03-19T02:33:39Z</dcterms:modified>
</cp:coreProperties>
</file>