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ork\수익자부담교육비\2017학년도\중학교\홈페이지용\"/>
    </mc:Choice>
  </mc:AlternateContent>
  <bookViews>
    <workbookView xWindow="120" yWindow="180" windowWidth="23715" windowHeight="9735"/>
  </bookViews>
  <sheets>
    <sheet name="기숙사비" sheetId="1" r:id="rId1"/>
    <sheet name="Sheet3" sheetId="3" r:id="rId2"/>
  </sheets>
  <definedNames>
    <definedName name="_xlnm.Print_Area" localSheetId="0">기숙사비!$A$1:$R$31</definedName>
  </definedNames>
  <calcPr calcId="152511"/>
</workbook>
</file>

<file path=xl/calcChain.xml><?xml version="1.0" encoding="utf-8"?>
<calcChain xmlns="http://schemas.openxmlformats.org/spreadsheetml/2006/main">
  <c r="D29" i="1" l="1"/>
  <c r="E29" i="1"/>
  <c r="F29" i="1"/>
  <c r="C29" i="1"/>
  <c r="T25" i="1" l="1"/>
  <c r="T26" i="1"/>
  <c r="T27" i="1"/>
  <c r="S24" i="1"/>
  <c r="T24" i="1" s="1"/>
  <c r="S23" i="1"/>
  <c r="T23" i="1" s="1"/>
  <c r="U23" i="1" s="1"/>
  <c r="S22" i="1"/>
  <c r="T22" i="1" s="1"/>
  <c r="S21" i="1"/>
  <c r="T21" i="1" s="1"/>
  <c r="S20" i="1"/>
  <c r="T20" i="1" s="1"/>
  <c r="S19" i="1"/>
  <c r="T19" i="1" s="1"/>
  <c r="U19" i="1" s="1"/>
  <c r="S18" i="1"/>
  <c r="T18" i="1" s="1"/>
  <c r="S17" i="1"/>
  <c r="T17" i="1" s="1"/>
  <c r="S16" i="1"/>
  <c r="T16" i="1" s="1"/>
  <c r="U21" i="1" l="1"/>
  <c r="U18" i="1"/>
  <c r="U22" i="1"/>
  <c r="U17" i="1"/>
  <c r="U16" i="1"/>
  <c r="U20" i="1"/>
  <c r="U24" i="1"/>
  <c r="G29" i="1"/>
  <c r="H29" i="1"/>
  <c r="I29" i="1"/>
  <c r="B29" i="1"/>
  <c r="C28" i="1"/>
  <c r="D28" i="1"/>
  <c r="F28" i="1"/>
  <c r="G28" i="1"/>
  <c r="H28" i="1"/>
  <c r="I28" i="1"/>
  <c r="B28" i="1"/>
  <c r="J27" i="1"/>
  <c r="J26" i="1"/>
  <c r="J25" i="1"/>
  <c r="J24" i="1"/>
  <c r="J22" i="1"/>
  <c r="J21" i="1"/>
  <c r="J20" i="1"/>
  <c r="J19" i="1"/>
  <c r="J18" i="1"/>
  <c r="C31" i="1" l="1"/>
  <c r="G31" i="1"/>
  <c r="I30" i="1"/>
  <c r="G30" i="1"/>
  <c r="H30" i="1"/>
  <c r="I6" i="1"/>
  <c r="J17" i="1"/>
  <c r="B30" i="1"/>
  <c r="I8" i="1"/>
  <c r="D30" i="1"/>
  <c r="C30" i="1"/>
  <c r="F30" i="1"/>
  <c r="J16" i="1"/>
  <c r="J23" i="1"/>
  <c r="J29" i="1" s="1"/>
  <c r="J28" i="1" l="1"/>
  <c r="J30" i="1" s="1"/>
  <c r="D8" i="1" l="1"/>
  <c r="G8" i="1"/>
  <c r="F10" i="1" l="1"/>
  <c r="C10" i="1"/>
  <c r="L11" i="1" s="1"/>
  <c r="B10" i="1"/>
  <c r="K11" i="1" s="1"/>
  <c r="J9" i="1"/>
  <c r="K9" i="1" s="1"/>
  <c r="G9" i="1"/>
  <c r="D9" i="1"/>
  <c r="G7" i="1"/>
  <c r="D7" i="1"/>
  <c r="G6" i="1"/>
  <c r="D6" i="1"/>
  <c r="J5" i="1"/>
  <c r="K5" i="1" s="1"/>
  <c r="G5" i="1"/>
  <c r="D5" i="1"/>
  <c r="L5" i="1" l="1"/>
  <c r="D10" i="1"/>
  <c r="L9" i="1"/>
  <c r="G10" i="1"/>
  <c r="J8" i="1" l="1"/>
  <c r="J7" i="1"/>
  <c r="K7" i="1" s="1"/>
  <c r="K8" i="1" l="1"/>
  <c r="H10" i="1"/>
  <c r="L8" i="1"/>
  <c r="L7" i="1"/>
  <c r="I10" i="1" l="1"/>
  <c r="J6" i="1"/>
  <c r="K6" i="1" l="1"/>
  <c r="K10" i="1" s="1"/>
  <c r="L6" i="1"/>
  <c r="L10" i="1" s="1"/>
  <c r="J10" i="1"/>
</calcChain>
</file>

<file path=xl/sharedStrings.xml><?xml version="1.0" encoding="utf-8"?>
<sst xmlns="http://schemas.openxmlformats.org/spreadsheetml/2006/main" count="39" uniqueCount="39">
  <si>
    <t>구분</t>
    <phoneticPr fontId="1" type="noConversion"/>
  </si>
  <si>
    <t>수입</t>
    <phoneticPr fontId="1" type="noConversion"/>
  </si>
  <si>
    <t>지출</t>
    <phoneticPr fontId="1" type="noConversion"/>
  </si>
  <si>
    <t>잔액(징수)</t>
    <phoneticPr fontId="1" type="noConversion"/>
  </si>
  <si>
    <t>비고</t>
    <phoneticPr fontId="1" type="noConversion"/>
  </si>
  <si>
    <t>징수결의액</t>
    <phoneticPr fontId="1" type="noConversion"/>
  </si>
  <si>
    <t>수납액</t>
    <phoneticPr fontId="1" type="noConversion"/>
  </si>
  <si>
    <t>미납액</t>
    <phoneticPr fontId="1" type="noConversion"/>
  </si>
  <si>
    <t>전년도이월</t>
    <phoneticPr fontId="1" type="noConversion"/>
  </si>
  <si>
    <t>총수납액</t>
    <phoneticPr fontId="1" type="noConversion"/>
  </si>
  <si>
    <t>운영비</t>
    <phoneticPr fontId="1" type="noConversion"/>
  </si>
  <si>
    <t>합계</t>
    <phoneticPr fontId="1" type="noConversion"/>
  </si>
  <si>
    <t>1학기</t>
    <phoneticPr fontId="1" type="noConversion"/>
  </si>
  <si>
    <t>입사비</t>
    <phoneticPr fontId="1" type="noConversion"/>
  </si>
  <si>
    <t>여름방학</t>
    <phoneticPr fontId="1" type="noConversion"/>
  </si>
  <si>
    <t>2학기</t>
    <phoneticPr fontId="1" type="noConversion"/>
  </si>
  <si>
    <t>인건비</t>
    <phoneticPr fontId="1" type="noConversion"/>
  </si>
  <si>
    <t>비품수선</t>
    <phoneticPr fontId="1" type="noConversion"/>
  </si>
  <si>
    <t>전기요금</t>
    <phoneticPr fontId="1" type="noConversion"/>
  </si>
  <si>
    <t>잔액(수납)</t>
    <phoneticPr fontId="1" type="noConversion"/>
  </si>
  <si>
    <t>2017학년도 중학교기숙사비 정산</t>
    <phoneticPr fontId="1" type="noConversion"/>
  </si>
  <si>
    <t>운영비내역</t>
    <phoneticPr fontId="1" type="noConversion"/>
  </si>
  <si>
    <t>월</t>
    <phoneticPr fontId="1" type="noConversion"/>
  </si>
  <si>
    <t>청소용품</t>
    <phoneticPr fontId="1" type="noConversion"/>
  </si>
  <si>
    <t>도시가스</t>
    <phoneticPr fontId="1" type="noConversion"/>
  </si>
  <si>
    <t>비품구입</t>
    <phoneticPr fontId="1" type="noConversion"/>
  </si>
  <si>
    <t>CCTV사용</t>
    <phoneticPr fontId="1" type="noConversion"/>
  </si>
  <si>
    <t>계</t>
    <phoneticPr fontId="1" type="noConversion"/>
  </si>
  <si>
    <t>1학기  합계</t>
    <phoneticPr fontId="1" type="noConversion"/>
  </si>
  <si>
    <t>2학기 합계</t>
    <phoneticPr fontId="1" type="noConversion"/>
  </si>
  <si>
    <t>전체 합계</t>
    <phoneticPr fontId="1" type="noConversion"/>
  </si>
  <si>
    <t>운영비계</t>
    <phoneticPr fontId="1" type="noConversion"/>
  </si>
  <si>
    <t>1학기</t>
    <phoneticPr fontId="1" type="noConversion"/>
  </si>
  <si>
    <t>2학기</t>
    <phoneticPr fontId="1" type="noConversion"/>
  </si>
  <si>
    <t>수도요금</t>
    <phoneticPr fontId="1" type="noConversion"/>
  </si>
  <si>
    <t>2017년</t>
    <phoneticPr fontId="1" type="noConversion"/>
  </si>
  <si>
    <t>정수기관리</t>
    <phoneticPr fontId="1" type="noConversion"/>
  </si>
  <si>
    <t>(기준일 :2018-02-28)</t>
    <phoneticPr fontId="1" type="noConversion"/>
  </si>
  <si>
    <t>고보조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</si>
</sst>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3" fontId="0" fillId="0" borderId="0" xfId="0" applyNumberFormat="1">
      <alignment vertical="center"/>
    </xf>
    <xf numFmtId="3" fontId="0" fillId="0" borderId="1" xfId="0" applyNumberFormat="1" applyBorder="1">
      <alignment vertical="center"/>
    </xf>
    <xf numFmtId="3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vertical="center" shrinkToFit="1"/>
    </xf>
    <xf numFmtId="3" fontId="0" fillId="0" borderId="1" xfId="0" applyNumberFormat="1" applyBorder="1" applyAlignment="1">
      <alignment horizontal="center" vertical="center" shrinkToFit="1"/>
    </xf>
    <xf numFmtId="3" fontId="0" fillId="2" borderId="1" xfId="0" applyNumberFormat="1" applyFill="1" applyBorder="1">
      <alignment vertical="center"/>
    </xf>
    <xf numFmtId="3" fontId="0" fillId="3" borderId="1" xfId="0" applyNumberFormat="1" applyFill="1" applyBorder="1" applyAlignment="1">
      <alignment horizontal="center" vertical="center" shrinkToFit="1"/>
    </xf>
    <xf numFmtId="3" fontId="0" fillId="3" borderId="1" xfId="0" applyNumberFormat="1" applyFill="1" applyBorder="1" applyAlignment="1">
      <alignment vertical="center" shrinkToFit="1"/>
    </xf>
    <xf numFmtId="3" fontId="0" fillId="0" borderId="1" xfId="0" applyNumberFormat="1" applyFill="1" applyBorder="1" applyAlignment="1">
      <alignment vertical="center" shrinkToFit="1"/>
    </xf>
    <xf numFmtId="3" fontId="0" fillId="2" borderId="1" xfId="0" applyNumberFormat="1" applyFill="1" applyBorder="1" applyAlignment="1">
      <alignment vertical="center" shrinkToFit="1"/>
    </xf>
    <xf numFmtId="3" fontId="0" fillId="3" borderId="1" xfId="0" applyNumberFormat="1" applyFill="1" applyBorder="1" applyAlignment="1">
      <alignment horizontal="center" vertical="center" shrinkToFit="1"/>
    </xf>
    <xf numFmtId="3" fontId="0" fillId="0" borderId="1" xfId="0" applyNumberFormat="1" applyBorder="1" applyAlignment="1">
      <alignment horizontal="center" vertical="center"/>
    </xf>
    <xf numFmtId="3" fontId="2" fillId="0" borderId="1" xfId="0" applyNumberFormat="1" applyFont="1" applyFill="1" applyBorder="1" applyAlignment="1">
      <alignment vertical="center" shrinkToFit="1"/>
    </xf>
    <xf numFmtId="3" fontId="0" fillId="3" borderId="1" xfId="0" applyNumberFormat="1" applyFill="1" applyBorder="1" applyAlignment="1">
      <alignment horizontal="center" vertical="center" shrinkToFit="1"/>
    </xf>
    <xf numFmtId="3" fontId="0" fillId="0" borderId="1" xfId="0" applyNumberFormat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31"/>
  <sheetViews>
    <sheetView tabSelected="1" view="pageBreakPreview" zoomScale="80" zoomScaleNormal="100" zoomScaleSheetLayoutView="80" workbookViewId="0">
      <selection activeCell="A10" sqref="A10"/>
    </sheetView>
  </sheetViews>
  <sheetFormatPr defaultRowHeight="16.5" x14ac:dyDescent="0.3"/>
  <cols>
    <col min="1" max="2" width="12.125" style="1" customWidth="1"/>
    <col min="3" max="3" width="11.375" style="1" bestFit="1" customWidth="1"/>
    <col min="4" max="5" width="10.375" style="1" customWidth="1"/>
    <col min="6" max="7" width="11.75" style="1" customWidth="1"/>
    <col min="8" max="8" width="10.875" style="1" customWidth="1"/>
    <col min="9" max="9" width="10.75" style="1" customWidth="1"/>
    <col min="10" max="10" width="11.625" style="1" customWidth="1"/>
    <col min="11" max="11" width="12.125" style="1" customWidth="1"/>
    <col min="12" max="12" width="12.375" style="1" customWidth="1"/>
    <col min="13" max="13" width="10.5" style="1" customWidth="1"/>
    <col min="14" max="14" width="11.125" style="1" customWidth="1"/>
    <col min="15" max="15" width="10.875" style="1" customWidth="1"/>
    <col min="16" max="16" width="11.875" style="1" customWidth="1"/>
    <col min="17" max="20" width="10.5" style="1" bestFit="1" customWidth="1"/>
    <col min="21" max="21" width="10" style="1" customWidth="1"/>
    <col min="22" max="22" width="10.875" style="1" customWidth="1"/>
    <col min="23" max="25" width="9" style="1"/>
    <col min="26" max="26" width="10.75" style="1" customWidth="1"/>
    <col min="27" max="27" width="11.375" style="1" customWidth="1"/>
    <col min="28" max="16384" width="9" style="1"/>
  </cols>
  <sheetData>
    <row r="2" spans="1:21" x14ac:dyDescent="0.3">
      <c r="A2" s="1" t="s">
        <v>20</v>
      </c>
      <c r="L2" s="1" t="s">
        <v>37</v>
      </c>
    </row>
    <row r="3" spans="1:21" x14ac:dyDescent="0.3">
      <c r="A3" s="15" t="s">
        <v>0</v>
      </c>
      <c r="B3" s="15" t="s">
        <v>1</v>
      </c>
      <c r="C3" s="15"/>
      <c r="D3" s="15"/>
      <c r="E3" s="15"/>
      <c r="F3" s="15"/>
      <c r="G3" s="15"/>
      <c r="H3" s="15" t="s">
        <v>2</v>
      </c>
      <c r="I3" s="15"/>
      <c r="J3" s="15"/>
      <c r="K3" s="15" t="s">
        <v>3</v>
      </c>
      <c r="L3" s="15" t="s">
        <v>19</v>
      </c>
      <c r="M3" s="15" t="s">
        <v>4</v>
      </c>
    </row>
    <row r="4" spans="1:21" x14ac:dyDescent="0.3">
      <c r="A4" s="15"/>
      <c r="B4" s="3" t="s">
        <v>5</v>
      </c>
      <c r="C4" s="3" t="s">
        <v>6</v>
      </c>
      <c r="D4" s="3" t="s">
        <v>7</v>
      </c>
      <c r="E4" s="12"/>
      <c r="F4" s="3" t="s">
        <v>8</v>
      </c>
      <c r="G4" s="3" t="s">
        <v>9</v>
      </c>
      <c r="H4" s="3" t="s">
        <v>16</v>
      </c>
      <c r="I4" s="3" t="s">
        <v>10</v>
      </c>
      <c r="J4" s="3" t="s">
        <v>11</v>
      </c>
      <c r="K4" s="15"/>
      <c r="L4" s="15"/>
      <c r="M4" s="15"/>
    </row>
    <row r="5" spans="1:21" x14ac:dyDescent="0.3">
      <c r="A5" s="2" t="s">
        <v>13</v>
      </c>
      <c r="B5" s="2">
        <v>700000</v>
      </c>
      <c r="C5" s="2">
        <v>700000</v>
      </c>
      <c r="D5" s="2">
        <f>B5-C5</f>
        <v>0</v>
      </c>
      <c r="E5" s="2"/>
      <c r="F5" s="2"/>
      <c r="G5" s="2">
        <f>C5+F5</f>
        <v>700000</v>
      </c>
      <c r="H5" s="2"/>
      <c r="I5" s="2"/>
      <c r="J5" s="2">
        <f>SUM(H5:I5)</f>
        <v>0</v>
      </c>
      <c r="K5" s="2">
        <f>B5+F5-J5</f>
        <v>700000</v>
      </c>
      <c r="L5" s="2">
        <f>G5-J5</f>
        <v>700000</v>
      </c>
      <c r="M5" s="2"/>
    </row>
    <row r="6" spans="1:21" x14ac:dyDescent="0.3">
      <c r="A6" s="2" t="s">
        <v>12</v>
      </c>
      <c r="B6" s="2">
        <v>9000000</v>
      </c>
      <c r="C6" s="2">
        <v>9000000</v>
      </c>
      <c r="D6" s="2">
        <f>B6-C6</f>
        <v>0</v>
      </c>
      <c r="E6" s="2"/>
      <c r="F6" s="2"/>
      <c r="G6" s="2">
        <f>C6+F6</f>
        <v>9000000</v>
      </c>
      <c r="H6" s="2">
        <v>15032250</v>
      </c>
      <c r="I6" s="2">
        <f>C31</f>
        <v>1074200</v>
      </c>
      <c r="J6" s="2">
        <f>SUM(H6:I6)</f>
        <v>16106450</v>
      </c>
      <c r="K6" s="2">
        <f t="shared" ref="K6:K9" si="0">B6+F6-J6</f>
        <v>-7106450</v>
      </c>
      <c r="L6" s="2">
        <f>G6-J6</f>
        <v>-7106450</v>
      </c>
      <c r="M6" s="2"/>
    </row>
    <row r="7" spans="1:21" x14ac:dyDescent="0.3">
      <c r="A7" s="2" t="s">
        <v>14</v>
      </c>
      <c r="B7" s="2"/>
      <c r="C7" s="2"/>
      <c r="D7" s="2">
        <f>B7-C7</f>
        <v>0</v>
      </c>
      <c r="E7" s="2"/>
      <c r="F7" s="2"/>
      <c r="G7" s="2">
        <f>C7+F7</f>
        <v>0</v>
      </c>
      <c r="H7" s="2"/>
      <c r="I7" s="2"/>
      <c r="J7" s="2">
        <f>SUM(H7:I7)</f>
        <v>0</v>
      </c>
      <c r="K7" s="2">
        <f t="shared" si="0"/>
        <v>0</v>
      </c>
      <c r="L7" s="2">
        <f>G7-J7</f>
        <v>0</v>
      </c>
      <c r="M7" s="2"/>
    </row>
    <row r="8" spans="1:21" x14ac:dyDescent="0.3">
      <c r="A8" s="2" t="s">
        <v>15</v>
      </c>
      <c r="B8" s="2">
        <v>8400000</v>
      </c>
      <c r="C8" s="2">
        <v>8400000</v>
      </c>
      <c r="D8" s="2">
        <f>B8-C8</f>
        <v>0</v>
      </c>
      <c r="E8" s="2"/>
      <c r="F8" s="2"/>
      <c r="G8" s="2">
        <f>C8+F8</f>
        <v>8400000</v>
      </c>
      <c r="H8" s="2">
        <v>14723650</v>
      </c>
      <c r="I8" s="2">
        <f>G31</f>
        <v>1894130</v>
      </c>
      <c r="J8" s="2">
        <f>SUM(H8:I8)</f>
        <v>16617780</v>
      </c>
      <c r="K8" s="2">
        <f t="shared" si="0"/>
        <v>-8217780</v>
      </c>
      <c r="L8" s="2">
        <f>G8-J8</f>
        <v>-8217780</v>
      </c>
      <c r="M8" s="2"/>
    </row>
    <row r="9" spans="1:21" x14ac:dyDescent="0.3">
      <c r="A9" s="2" t="s">
        <v>38</v>
      </c>
      <c r="B9" s="2">
        <v>14833000</v>
      </c>
      <c r="C9" s="2">
        <v>14833000</v>
      </c>
      <c r="D9" s="2">
        <f>B9-C9</f>
        <v>0</v>
      </c>
      <c r="E9" s="2"/>
      <c r="F9" s="2"/>
      <c r="G9" s="2">
        <f>C9+F9</f>
        <v>14833000</v>
      </c>
      <c r="H9" s="2"/>
      <c r="I9" s="2"/>
      <c r="J9" s="2">
        <f>SUM(H9:I9)</f>
        <v>0</v>
      </c>
      <c r="K9" s="2">
        <f t="shared" si="0"/>
        <v>14833000</v>
      </c>
      <c r="L9" s="2">
        <f>G9-J9</f>
        <v>14833000</v>
      </c>
      <c r="M9" s="2"/>
    </row>
    <row r="10" spans="1:21" x14ac:dyDescent="0.3">
      <c r="A10" s="2"/>
      <c r="B10" s="2">
        <f>SUM(B5:B9)</f>
        <v>32933000</v>
      </c>
      <c r="C10" s="2">
        <f t="shared" ref="C10:L10" si="1">SUM(C5:C9)</f>
        <v>32933000</v>
      </c>
      <c r="D10" s="2">
        <f t="shared" si="1"/>
        <v>0</v>
      </c>
      <c r="E10" s="2"/>
      <c r="F10" s="2">
        <f t="shared" si="1"/>
        <v>0</v>
      </c>
      <c r="G10" s="2">
        <f t="shared" si="1"/>
        <v>32933000</v>
      </c>
      <c r="H10" s="2">
        <f t="shared" si="1"/>
        <v>29755900</v>
      </c>
      <c r="I10" s="2">
        <f t="shared" si="1"/>
        <v>2968330</v>
      </c>
      <c r="J10" s="2">
        <f t="shared" si="1"/>
        <v>32724230</v>
      </c>
      <c r="K10" s="2">
        <f t="shared" si="1"/>
        <v>208770</v>
      </c>
      <c r="L10" s="2">
        <f t="shared" si="1"/>
        <v>208770</v>
      </c>
      <c r="M10" s="2"/>
    </row>
    <row r="11" spans="1:21" x14ac:dyDescent="0.3">
      <c r="K11" s="1">
        <f>B10-J11</f>
        <v>32933000</v>
      </c>
      <c r="L11" s="1">
        <f>C10-J11</f>
        <v>32933000</v>
      </c>
    </row>
    <row r="14" spans="1:21" x14ac:dyDescent="0.3">
      <c r="A14" s="1" t="s">
        <v>21</v>
      </c>
    </row>
    <row r="15" spans="1:21" x14ac:dyDescent="0.3">
      <c r="A15" s="5" t="s">
        <v>22</v>
      </c>
      <c r="B15" s="5" t="s">
        <v>23</v>
      </c>
      <c r="C15" s="5" t="s">
        <v>24</v>
      </c>
      <c r="D15" s="5" t="s">
        <v>18</v>
      </c>
      <c r="E15" s="5" t="s">
        <v>36</v>
      </c>
      <c r="F15" s="5" t="s">
        <v>17</v>
      </c>
      <c r="G15" s="5" t="s">
        <v>25</v>
      </c>
      <c r="H15" s="5" t="s">
        <v>26</v>
      </c>
      <c r="I15" s="5" t="s">
        <v>34</v>
      </c>
      <c r="J15" s="5" t="s">
        <v>27</v>
      </c>
      <c r="R15" s="1" t="s">
        <v>35</v>
      </c>
    </row>
    <row r="16" spans="1:21" x14ac:dyDescent="0.3">
      <c r="A16" s="5">
        <v>3</v>
      </c>
      <c r="B16" s="4"/>
      <c r="C16" s="4">
        <v>28920</v>
      </c>
      <c r="D16" s="4"/>
      <c r="E16" s="4"/>
      <c r="F16" s="4"/>
      <c r="G16" s="4"/>
      <c r="H16" s="4">
        <v>121000</v>
      </c>
      <c r="I16" s="4"/>
      <c r="J16" s="4">
        <f>SUM(B16:I16)</f>
        <v>149920</v>
      </c>
      <c r="R16" s="4">
        <v>28920</v>
      </c>
      <c r="S16" s="10">
        <f>947530+2094410</f>
        <v>3041940</v>
      </c>
      <c r="T16" s="1">
        <f>SUM(R16:S16)</f>
        <v>3070860</v>
      </c>
      <c r="U16" s="1">
        <f>T16-P16</f>
        <v>3070860</v>
      </c>
    </row>
    <row r="17" spans="1:21" x14ac:dyDescent="0.3">
      <c r="A17" s="5">
        <v>4</v>
      </c>
      <c r="B17" s="4"/>
      <c r="C17" s="4">
        <v>109870</v>
      </c>
      <c r="D17" s="4"/>
      <c r="E17" s="4"/>
      <c r="F17" s="4"/>
      <c r="G17" s="4"/>
      <c r="H17" s="4">
        <v>121000</v>
      </c>
      <c r="I17" s="4"/>
      <c r="J17" s="4">
        <f>SUM(B17:I17)</f>
        <v>230870</v>
      </c>
      <c r="R17" s="4">
        <v>109870</v>
      </c>
      <c r="S17" s="10">
        <f>775560+2265750</f>
        <v>3041310</v>
      </c>
      <c r="T17" s="1">
        <f t="shared" ref="T17:T27" si="2">SUM(R17:S17)</f>
        <v>3151180</v>
      </c>
      <c r="U17" s="1">
        <f t="shared" ref="U17:U24" si="3">T17-P17</f>
        <v>3151180</v>
      </c>
    </row>
    <row r="18" spans="1:21" x14ac:dyDescent="0.3">
      <c r="A18" s="5">
        <v>5</v>
      </c>
      <c r="B18" s="4"/>
      <c r="C18" s="4"/>
      <c r="D18" s="4"/>
      <c r="E18" s="4"/>
      <c r="F18" s="4"/>
      <c r="G18" s="4"/>
      <c r="H18" s="4">
        <v>121000</v>
      </c>
      <c r="I18" s="4"/>
      <c r="J18" s="4">
        <f>SUM(B18:I18)</f>
        <v>121000</v>
      </c>
      <c r="R18" s="4"/>
      <c r="S18" s="10">
        <f>449440+1248350</f>
        <v>1697790</v>
      </c>
      <c r="T18" s="1">
        <f t="shared" si="2"/>
        <v>1697790</v>
      </c>
      <c r="U18" s="1">
        <f t="shared" si="3"/>
        <v>1697790</v>
      </c>
    </row>
    <row r="19" spans="1:21" x14ac:dyDescent="0.3">
      <c r="A19" s="5">
        <v>6</v>
      </c>
      <c r="B19" s="4"/>
      <c r="C19" s="4">
        <v>209410</v>
      </c>
      <c r="D19" s="4"/>
      <c r="E19" s="4"/>
      <c r="F19" s="4"/>
      <c r="G19" s="4"/>
      <c r="H19" s="4">
        <v>121000</v>
      </c>
      <c r="I19" s="4"/>
      <c r="J19" s="4">
        <f>SUM(B19:I19)</f>
        <v>330410</v>
      </c>
      <c r="R19" s="4">
        <v>209410</v>
      </c>
      <c r="S19" s="10">
        <f>710170+239430</f>
        <v>949600</v>
      </c>
      <c r="T19" s="1">
        <f t="shared" si="2"/>
        <v>1159010</v>
      </c>
      <c r="U19" s="1">
        <f t="shared" si="3"/>
        <v>1159010</v>
      </c>
    </row>
    <row r="20" spans="1:21" x14ac:dyDescent="0.3">
      <c r="A20" s="5">
        <v>7</v>
      </c>
      <c r="B20" s="4"/>
      <c r="C20" s="4"/>
      <c r="D20" s="4"/>
      <c r="E20" s="4"/>
      <c r="F20" s="4"/>
      <c r="G20" s="4"/>
      <c r="H20" s="4">
        <v>121000</v>
      </c>
      <c r="I20" s="4"/>
      <c r="J20" s="4">
        <f>SUM(B20:I20)</f>
        <v>121000</v>
      </c>
      <c r="S20" s="10">
        <f>320430+129310</f>
        <v>449740</v>
      </c>
      <c r="T20" s="1">
        <f t="shared" si="2"/>
        <v>449740</v>
      </c>
      <c r="U20" s="1">
        <f t="shared" si="3"/>
        <v>449740</v>
      </c>
    </row>
    <row r="21" spans="1:21" x14ac:dyDescent="0.3">
      <c r="A21" s="5">
        <v>8</v>
      </c>
      <c r="B21" s="9"/>
      <c r="C21" s="9"/>
      <c r="D21" s="9"/>
      <c r="E21" s="9"/>
      <c r="F21" s="9"/>
      <c r="G21" s="9"/>
      <c r="H21" s="9">
        <v>121000</v>
      </c>
      <c r="I21" s="9"/>
      <c r="J21" s="4">
        <f>SUM(B21:I21)</f>
        <v>121000</v>
      </c>
      <c r="S21" s="10">
        <f>106110+225200</f>
        <v>331310</v>
      </c>
      <c r="T21" s="1">
        <f t="shared" si="2"/>
        <v>331310</v>
      </c>
      <c r="U21" s="1">
        <f t="shared" si="3"/>
        <v>331310</v>
      </c>
    </row>
    <row r="22" spans="1:21" x14ac:dyDescent="0.3">
      <c r="A22" s="5">
        <v>9</v>
      </c>
      <c r="B22" s="9"/>
      <c r="C22" s="9"/>
      <c r="D22" s="9"/>
      <c r="E22" s="9"/>
      <c r="F22" s="9"/>
      <c r="G22" s="9"/>
      <c r="H22" s="9">
        <v>121000</v>
      </c>
      <c r="I22" s="9"/>
      <c r="J22" s="4">
        <f>SUM(B22:I22)</f>
        <v>121000</v>
      </c>
      <c r="S22" s="10">
        <f>178190+72890</f>
        <v>251080</v>
      </c>
      <c r="T22" s="1">
        <f t="shared" si="2"/>
        <v>251080</v>
      </c>
      <c r="U22" s="1">
        <f t="shared" si="3"/>
        <v>251080</v>
      </c>
    </row>
    <row r="23" spans="1:21" x14ac:dyDescent="0.3">
      <c r="A23" s="5">
        <v>10</v>
      </c>
      <c r="B23" s="9"/>
      <c r="C23" s="9"/>
      <c r="D23" s="9"/>
      <c r="E23" s="9"/>
      <c r="F23" s="9"/>
      <c r="G23" s="9"/>
      <c r="H23" s="9">
        <v>121000</v>
      </c>
      <c r="I23" s="9"/>
      <c r="J23" s="4">
        <f>SUM(B23:I23)</f>
        <v>121000</v>
      </c>
      <c r="S23" s="10">
        <f>76250+224700</f>
        <v>300950</v>
      </c>
      <c r="T23" s="1">
        <f t="shared" si="2"/>
        <v>300950</v>
      </c>
      <c r="U23" s="1">
        <f t="shared" si="3"/>
        <v>300950</v>
      </c>
    </row>
    <row r="24" spans="1:21" x14ac:dyDescent="0.3">
      <c r="A24" s="5">
        <v>11</v>
      </c>
      <c r="B24" s="9"/>
      <c r="C24" s="9"/>
      <c r="D24" s="9"/>
      <c r="E24" s="9"/>
      <c r="F24" s="9"/>
      <c r="G24" s="9"/>
      <c r="H24" s="9">
        <v>121000</v>
      </c>
      <c r="I24" s="9"/>
      <c r="J24" s="4">
        <f>SUM(B24:I24)</f>
        <v>121000</v>
      </c>
      <c r="S24" s="10">
        <f>825280+246770</f>
        <v>1072050</v>
      </c>
      <c r="T24" s="1">
        <f t="shared" si="2"/>
        <v>1072050</v>
      </c>
      <c r="U24" s="1">
        <f t="shared" si="3"/>
        <v>1072050</v>
      </c>
    </row>
    <row r="25" spans="1:21" x14ac:dyDescent="0.3">
      <c r="A25" s="5">
        <v>12</v>
      </c>
      <c r="B25" s="9"/>
      <c r="C25" s="9"/>
      <c r="D25" s="9"/>
      <c r="E25" s="9"/>
      <c r="F25" s="9"/>
      <c r="G25" s="9"/>
      <c r="H25" s="9">
        <v>84700</v>
      </c>
      <c r="I25" s="9"/>
      <c r="J25" s="4">
        <f>SUM(B25:I25)</f>
        <v>84700</v>
      </c>
      <c r="T25" s="1">
        <f t="shared" si="2"/>
        <v>0</v>
      </c>
    </row>
    <row r="26" spans="1:21" x14ac:dyDescent="0.3">
      <c r="A26" s="5">
        <v>1</v>
      </c>
      <c r="B26" s="9"/>
      <c r="C26" s="9">
        <v>941890</v>
      </c>
      <c r="D26" s="9"/>
      <c r="E26" s="9">
        <v>101800</v>
      </c>
      <c r="F26" s="9"/>
      <c r="G26" s="9"/>
      <c r="H26" s="9">
        <v>84700</v>
      </c>
      <c r="I26" s="9"/>
      <c r="J26" s="4">
        <f>SUM(B26:I26)</f>
        <v>1128390</v>
      </c>
      <c r="T26" s="1">
        <f t="shared" si="2"/>
        <v>0</v>
      </c>
    </row>
    <row r="27" spans="1:21" x14ac:dyDescent="0.3">
      <c r="A27" s="5">
        <v>2</v>
      </c>
      <c r="B27" s="9"/>
      <c r="C27" s="13">
        <v>182440</v>
      </c>
      <c r="D27" s="9"/>
      <c r="E27" s="9">
        <v>50900</v>
      </c>
      <c r="F27" s="9"/>
      <c r="G27" s="9"/>
      <c r="H27" s="9">
        <v>84700</v>
      </c>
      <c r="I27" s="9"/>
      <c r="J27" s="4">
        <f>SUM(B27:I27)</f>
        <v>318040</v>
      </c>
      <c r="T27" s="1">
        <f t="shared" si="2"/>
        <v>0</v>
      </c>
    </row>
    <row r="28" spans="1:21" x14ac:dyDescent="0.3">
      <c r="A28" s="2" t="s">
        <v>28</v>
      </c>
      <c r="B28" s="2">
        <f>SUM(B16:B21)</f>
        <v>0</v>
      </c>
      <c r="C28" s="2">
        <f t="shared" ref="C28:I28" si="4">SUM(C16:C21)</f>
        <v>348200</v>
      </c>
      <c r="D28" s="2">
        <f t="shared" si="4"/>
        <v>0</v>
      </c>
      <c r="E28" s="2"/>
      <c r="F28" s="2">
        <f t="shared" si="4"/>
        <v>0</v>
      </c>
      <c r="G28" s="2">
        <f t="shared" si="4"/>
        <v>0</v>
      </c>
      <c r="H28" s="2">
        <f t="shared" si="4"/>
        <v>726000</v>
      </c>
      <c r="I28" s="2">
        <f t="shared" si="4"/>
        <v>0</v>
      </c>
      <c r="J28" s="2">
        <f>SUM(J16:J21)</f>
        <v>1074200</v>
      </c>
    </row>
    <row r="29" spans="1:21" x14ac:dyDescent="0.3">
      <c r="A29" s="2" t="s">
        <v>29</v>
      </c>
      <c r="B29" s="2">
        <f>SUM(B22:B27)</f>
        <v>0</v>
      </c>
      <c r="C29" s="2">
        <f>SUM(C22:C27)</f>
        <v>1124330</v>
      </c>
      <c r="D29" s="2">
        <f t="shared" ref="D29:F29" si="5">SUM(D22:D27)</f>
        <v>0</v>
      </c>
      <c r="E29" s="2">
        <f t="shared" si="5"/>
        <v>152700</v>
      </c>
      <c r="F29" s="2">
        <f t="shared" si="5"/>
        <v>0</v>
      </c>
      <c r="G29" s="2">
        <f t="shared" ref="G29:I29" si="6">SUM(G22:G27)</f>
        <v>0</v>
      </c>
      <c r="H29" s="2">
        <f t="shared" si="6"/>
        <v>617100</v>
      </c>
      <c r="I29" s="2">
        <f t="shared" si="6"/>
        <v>0</v>
      </c>
      <c r="J29" s="2">
        <f>SUM(J22:J27)</f>
        <v>1894130</v>
      </c>
    </row>
    <row r="30" spans="1:21" x14ac:dyDescent="0.3">
      <c r="A30" s="6" t="s">
        <v>30</v>
      </c>
      <c r="B30" s="6">
        <f>B28+B29</f>
        <v>0</v>
      </c>
      <c r="C30" s="6">
        <f t="shared" ref="C30:J30" si="7">C28+C29</f>
        <v>1472530</v>
      </c>
      <c r="D30" s="6">
        <f t="shared" si="7"/>
        <v>0</v>
      </c>
      <c r="E30" s="6"/>
      <c r="F30" s="6">
        <f t="shared" si="7"/>
        <v>0</v>
      </c>
      <c r="G30" s="6">
        <f t="shared" si="7"/>
        <v>0</v>
      </c>
      <c r="H30" s="6">
        <f t="shared" si="7"/>
        <v>1343100</v>
      </c>
      <c r="I30" s="6">
        <f t="shared" si="7"/>
        <v>0</v>
      </c>
      <c r="J30" s="6">
        <f t="shared" si="7"/>
        <v>2968330</v>
      </c>
    </row>
    <row r="31" spans="1:21" x14ac:dyDescent="0.3">
      <c r="A31" s="7" t="s">
        <v>31</v>
      </c>
      <c r="B31" s="8" t="s">
        <v>32</v>
      </c>
      <c r="C31" s="14">
        <f>B28+C28+D28+E28+F28+G28+H28+I28</f>
        <v>1074200</v>
      </c>
      <c r="D31" s="14"/>
      <c r="E31" s="11"/>
      <c r="F31" s="8" t="s">
        <v>33</v>
      </c>
      <c r="G31" s="14">
        <f>B29+C29+D29+E29+F29+G29+H29+I29</f>
        <v>1894130</v>
      </c>
      <c r="H31" s="14"/>
      <c r="I31" s="8"/>
      <c r="J31" s="8"/>
    </row>
  </sheetData>
  <mergeCells count="8">
    <mergeCell ref="A3:A4"/>
    <mergeCell ref="B3:G3"/>
    <mergeCell ref="H3:J3"/>
    <mergeCell ref="K3:K4"/>
    <mergeCell ref="L3:L4"/>
    <mergeCell ref="C31:D31"/>
    <mergeCell ref="G31:H31"/>
    <mergeCell ref="M3:M4"/>
  </mergeCells>
  <phoneticPr fontId="1" type="noConversion"/>
  <pageMargins left="0.7" right="0.7" top="0.75" bottom="0.75" header="0.3" footer="0.3"/>
  <pageSetup paperSize="9" scale="5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기숙사비</vt:lpstr>
      <vt:lpstr>Sheet3</vt:lpstr>
      <vt:lpstr>기숙사비!Print_Area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설경석</dc:creator>
  <cp:lastModifiedBy>계장님</cp:lastModifiedBy>
  <cp:lastPrinted>2017-06-28T02:13:06Z</cp:lastPrinted>
  <dcterms:created xsi:type="dcterms:W3CDTF">2012-06-21T05:23:55Z</dcterms:created>
  <dcterms:modified xsi:type="dcterms:W3CDTF">2018-03-08T11:45:38Z</dcterms:modified>
</cp:coreProperties>
</file>