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수익자부담교육비\2022\중\수익자부담교육비홈페이지용\"/>
    </mc:Choice>
  </mc:AlternateContent>
  <xr:revisionPtr revIDLastSave="0" documentId="13_ncr:1_{0F71C8F8-8E54-4E95-9145-4473EC15D765}" xr6:coauthVersionLast="36" xr6:coauthVersionMax="36" xr10:uidLastSave="{00000000-0000-0000-0000-000000000000}"/>
  <bookViews>
    <workbookView xWindow="0" yWindow="0" windowWidth="17640" windowHeight="12030" activeTab="4" xr2:uid="{66965201-F483-44A4-92F2-AE176AC8DAF9}"/>
  </bookViews>
  <sheets>
    <sheet name="기숙사비" sheetId="1" r:id="rId1"/>
    <sheet name="스포츠클럽" sheetId="2" r:id="rId2"/>
    <sheet name="통학버스" sheetId="3" r:id="rId3"/>
    <sheet name="졸업앨범" sheetId="4" r:id="rId4"/>
    <sheet name="교과서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5" l="1"/>
  <c r="B8" i="5"/>
  <c r="E6" i="5"/>
  <c r="I5" i="5"/>
  <c r="I8" i="5" s="1"/>
  <c r="H5" i="5"/>
  <c r="H8" i="5" s="1"/>
  <c r="E5" i="5"/>
  <c r="E8" i="5" s="1"/>
  <c r="I5" i="4" l="1"/>
  <c r="H5" i="4"/>
  <c r="E5" i="4"/>
  <c r="F5" i="4" s="1"/>
  <c r="H16" i="3" l="1"/>
  <c r="E16" i="3"/>
  <c r="B16" i="3"/>
  <c r="I15" i="3"/>
  <c r="J15" i="3" s="1"/>
  <c r="F15" i="3"/>
  <c r="K15" i="3" s="1"/>
  <c r="I14" i="3"/>
  <c r="J14" i="3" s="1"/>
  <c r="F14" i="3"/>
  <c r="K14" i="3" s="1"/>
  <c r="D14" i="3"/>
  <c r="K13" i="3"/>
  <c r="I13" i="3"/>
  <c r="J13" i="3" s="1"/>
  <c r="F13" i="3"/>
  <c r="D13" i="3"/>
  <c r="I12" i="3"/>
  <c r="J12" i="3" s="1"/>
  <c r="F12" i="3"/>
  <c r="K12" i="3" s="1"/>
  <c r="D12" i="3"/>
  <c r="I11" i="3"/>
  <c r="J11" i="3" s="1"/>
  <c r="F11" i="3"/>
  <c r="K11" i="3" s="1"/>
  <c r="D11" i="3"/>
  <c r="I10" i="3"/>
  <c r="J10" i="3" s="1"/>
  <c r="F10" i="3"/>
  <c r="K10" i="3" s="1"/>
  <c r="D10" i="3"/>
  <c r="K9" i="3"/>
  <c r="I9" i="3"/>
  <c r="J9" i="3" s="1"/>
  <c r="F9" i="3"/>
  <c r="D9" i="3"/>
  <c r="I8" i="3"/>
  <c r="J8" i="3" s="1"/>
  <c r="F8" i="3"/>
  <c r="K8" i="3" s="1"/>
  <c r="D8" i="3"/>
  <c r="G7" i="3"/>
  <c r="G16" i="3" s="1"/>
  <c r="F7" i="3"/>
  <c r="D7" i="3"/>
  <c r="I6" i="3"/>
  <c r="J6" i="3" s="1"/>
  <c r="F6" i="3"/>
  <c r="K6" i="3" s="1"/>
  <c r="D6" i="3"/>
  <c r="B6" i="3"/>
  <c r="I5" i="3"/>
  <c r="J5" i="3" s="1"/>
  <c r="C5" i="3"/>
  <c r="F5" i="3" s="1"/>
  <c r="K5" i="3" s="1"/>
  <c r="I4" i="3"/>
  <c r="C4" i="3"/>
  <c r="C16" i="3" s="1"/>
  <c r="D4" i="3" l="1"/>
  <c r="F4" i="3"/>
  <c r="D5" i="3"/>
  <c r="I7" i="3"/>
  <c r="J7" i="3" s="1"/>
  <c r="J4" i="3"/>
  <c r="J16" i="3" s="1"/>
  <c r="K4" i="3" l="1"/>
  <c r="F16" i="3"/>
  <c r="D16" i="3"/>
  <c r="K7" i="3"/>
  <c r="I16" i="3"/>
  <c r="K16" i="3" l="1"/>
  <c r="I8" i="2" l="1"/>
  <c r="H17" i="2"/>
  <c r="I9" i="2"/>
  <c r="J9" i="2" s="1"/>
  <c r="I10" i="2"/>
  <c r="J10" i="2" s="1"/>
  <c r="I12" i="2"/>
  <c r="J12" i="2" s="1"/>
  <c r="I13" i="2"/>
  <c r="J13" i="2" s="1"/>
  <c r="I14" i="2"/>
  <c r="J14" i="2" s="1"/>
  <c r="I16" i="2"/>
  <c r="J16" i="2" s="1"/>
  <c r="I6" i="2"/>
  <c r="J6" i="2" s="1"/>
  <c r="L17" i="2"/>
  <c r="E17" i="2"/>
  <c r="D17" i="2"/>
  <c r="C17" i="2"/>
  <c r="B17" i="2"/>
  <c r="F16" i="2"/>
  <c r="I15" i="2"/>
  <c r="J15" i="2" s="1"/>
  <c r="F15" i="2"/>
  <c r="F14" i="2"/>
  <c r="F13" i="2"/>
  <c r="F12" i="2"/>
  <c r="I11" i="2"/>
  <c r="F11" i="2"/>
  <c r="F10" i="2"/>
  <c r="F9" i="2"/>
  <c r="F8" i="2"/>
  <c r="I7" i="2"/>
  <c r="J7" i="2" s="1"/>
  <c r="F7" i="2"/>
  <c r="K7" i="2" s="1"/>
  <c r="F6" i="2"/>
  <c r="F5" i="2"/>
  <c r="F17" i="2" l="1"/>
  <c r="K15" i="2"/>
  <c r="G17" i="2"/>
  <c r="K10" i="2"/>
  <c r="K9" i="2"/>
  <c r="K12" i="2"/>
  <c r="K13" i="2"/>
  <c r="K14" i="2"/>
  <c r="K6" i="2"/>
  <c r="K16" i="2"/>
  <c r="K11" i="2"/>
  <c r="J11" i="2"/>
  <c r="K8" i="2"/>
  <c r="J8" i="2"/>
  <c r="I5" i="2"/>
  <c r="K5" i="2" s="1"/>
  <c r="K17" i="2" s="1"/>
  <c r="I17" i="2" l="1"/>
  <c r="J5" i="2"/>
  <c r="J17" i="2" s="1"/>
  <c r="F10" i="1" l="1"/>
  <c r="C10" i="1"/>
  <c r="B10" i="1"/>
  <c r="J9" i="1"/>
  <c r="K9" i="1" s="1"/>
  <c r="G9" i="1"/>
  <c r="L9" i="1" s="1"/>
  <c r="D9" i="1"/>
  <c r="H8" i="1"/>
  <c r="J8" i="1" s="1"/>
  <c r="G8" i="1"/>
  <c r="D8" i="1"/>
  <c r="J7" i="1"/>
  <c r="K7" i="1" s="1"/>
  <c r="G7" i="1"/>
  <c r="L7" i="1" s="1"/>
  <c r="D7" i="1"/>
  <c r="I10" i="1"/>
  <c r="H6" i="1"/>
  <c r="J6" i="1" s="1"/>
  <c r="K6" i="1" s="1"/>
  <c r="G6" i="1"/>
  <c r="D6" i="1"/>
  <c r="K5" i="1"/>
  <c r="J5" i="1"/>
  <c r="J10" i="1" s="1"/>
  <c r="G5" i="1"/>
  <c r="L5" i="1" s="1"/>
  <c r="D5" i="1"/>
  <c r="D10" i="1" s="1"/>
  <c r="K8" i="1" l="1"/>
  <c r="K10" i="1" s="1"/>
  <c r="L8" i="1"/>
  <c r="L6" i="1"/>
  <c r="L10" i="1" s="1"/>
  <c r="G10" i="1"/>
  <c r="H10" i="1"/>
</calcChain>
</file>

<file path=xl/sharedStrings.xml><?xml version="1.0" encoding="utf-8"?>
<sst xmlns="http://schemas.openxmlformats.org/spreadsheetml/2006/main" count="110" uniqueCount="63">
  <si>
    <t>수입</t>
    <phoneticPr fontId="2" type="noConversion"/>
  </si>
  <si>
    <t>지출</t>
    <phoneticPr fontId="2" type="noConversion"/>
  </si>
  <si>
    <t>잔액(징수)</t>
    <phoneticPr fontId="2" type="noConversion"/>
  </si>
  <si>
    <t>잔액(수납)</t>
    <phoneticPr fontId="2" type="noConversion"/>
  </si>
  <si>
    <t>비고</t>
    <phoneticPr fontId="2" type="noConversion"/>
  </si>
  <si>
    <t>징수결의액</t>
    <phoneticPr fontId="2" type="noConversion"/>
  </si>
  <si>
    <t>수납액</t>
    <phoneticPr fontId="2" type="noConversion"/>
  </si>
  <si>
    <t>미납액</t>
    <phoneticPr fontId="2" type="noConversion"/>
  </si>
  <si>
    <t>전년도이월</t>
    <phoneticPr fontId="2" type="noConversion"/>
  </si>
  <si>
    <t>총수납액</t>
    <phoneticPr fontId="2" type="noConversion"/>
  </si>
  <si>
    <t>인건비</t>
    <phoneticPr fontId="2" type="noConversion"/>
  </si>
  <si>
    <t>운영비</t>
    <phoneticPr fontId="2" type="noConversion"/>
  </si>
  <si>
    <t>합계</t>
    <phoneticPr fontId="2" type="noConversion"/>
  </si>
  <si>
    <t>2022학년도 중학교기숙사비 예산</t>
    <phoneticPr fontId="2" type="noConversion"/>
  </si>
  <si>
    <t>구분</t>
    <phoneticPr fontId="2" type="noConversion"/>
  </si>
  <si>
    <t>입사비</t>
    <phoneticPr fontId="2" type="noConversion"/>
  </si>
  <si>
    <t>1학기</t>
    <phoneticPr fontId="2" type="noConversion"/>
  </si>
  <si>
    <t>여름방학</t>
    <phoneticPr fontId="2" type="noConversion"/>
  </si>
  <si>
    <t>2학기</t>
    <phoneticPr fontId="2" type="noConversion"/>
  </si>
  <si>
    <t>고보조금</t>
    <phoneticPr fontId="2" type="noConversion"/>
  </si>
  <si>
    <t>(기준일 :2023.2.28)</t>
    <phoneticPr fontId="2" type="noConversion"/>
  </si>
  <si>
    <t>2022학년도 스포츠활동운영비 정산</t>
    <phoneticPr fontId="2" type="noConversion"/>
  </si>
  <si>
    <t>강사료</t>
    <phoneticPr fontId="2" type="noConversion"/>
  </si>
  <si>
    <t>통학버스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</si>
  <si>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</si>
  <si>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</si>
  <si>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</si>
  <si>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</si>
  <si>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7월</t>
    <phoneticPr fontId="2" type="noConversion"/>
  </si>
  <si>
    <t>8월</t>
    <phoneticPr fontId="2" type="noConversion"/>
  </si>
  <si>
    <t>9월</t>
    <phoneticPr fontId="2" type="noConversion"/>
  </si>
  <si>
    <t>10월</t>
    <phoneticPr fontId="2" type="noConversion"/>
  </si>
  <si>
    <t>11월</t>
    <phoneticPr fontId="2" type="noConversion"/>
  </si>
  <si>
    <t>12월</t>
    <phoneticPr fontId="2" type="noConversion"/>
  </si>
  <si>
    <t>1월</t>
    <phoneticPr fontId="2" type="noConversion"/>
  </si>
  <si>
    <t>2월(반납)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</si>
  <si>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</si>
  <si>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</si>
  <si>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</si>
  <si>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</si>
  <si>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</si>
  <si>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</si>
  <si>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</si>
  <si>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</si>
  <si>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</si>
  <si>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</si>
  <si>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2022년 통학버스비 정산</t>
    <phoneticPr fontId="2" type="noConversion"/>
  </si>
  <si>
    <t>기존인원</t>
    <phoneticPr fontId="2" type="noConversion"/>
  </si>
  <si>
    <t>징수결의금액</t>
    <phoneticPr fontId="2" type="noConversion"/>
  </si>
  <si>
    <t>차량비</t>
    <phoneticPr fontId="2" type="noConversion"/>
  </si>
  <si>
    <t>2월</t>
  </si>
  <si>
    <t>합계금액</t>
    <phoneticPr fontId="2" type="noConversion"/>
  </si>
  <si>
    <t>(기준일 : 2023.2.28)</t>
    <phoneticPr fontId="2" type="noConversion"/>
  </si>
  <si>
    <t>2022학년도 졸업앨범비 정산</t>
    <phoneticPr fontId="2" type="noConversion"/>
  </si>
  <si>
    <t>(기준일 :2023-02-28)</t>
    <phoneticPr fontId="2" type="noConversion"/>
  </si>
  <si>
    <t>인원수</t>
    <phoneticPr fontId="2" type="noConversion"/>
  </si>
  <si>
    <t>단가</t>
    <phoneticPr fontId="2" type="noConversion"/>
  </si>
  <si>
    <t>앨범비</t>
    <phoneticPr fontId="2" type="noConversion"/>
  </si>
  <si>
    <t>졸업앨범비</t>
    <phoneticPr fontId="2" type="noConversion"/>
  </si>
  <si>
    <t>2022학년도 교과서대금 정산</t>
    <phoneticPr fontId="2" type="noConversion"/>
  </si>
  <si>
    <t>(기준일 :2023/2/28)</t>
    <phoneticPr fontId="2" type="noConversion"/>
  </si>
  <si>
    <t>교과서대금</t>
    <phoneticPr fontId="2" type="noConversion"/>
  </si>
  <si>
    <t>생활영어교제비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</si>
</sst>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3" fontId="0" fillId="2" borderId="1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3" fontId="1" fillId="0" borderId="1" xfId="0" applyNumberFormat="1" applyFont="1" applyFill="1" applyBorder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center" vertical="center"/>
    </xf>
    <xf numFmtId="176" fontId="5" fillId="4" borderId="10" xfId="0" applyNumberFormat="1" applyFon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176" fontId="0" fillId="3" borderId="10" xfId="0" applyNumberFormat="1" applyFill="1" applyBorder="1">
      <alignment vertical="center"/>
    </xf>
    <xf numFmtId="176" fontId="0" fillId="0" borderId="9" xfId="0" applyNumberFormat="1" applyBorder="1">
      <alignment vertical="center"/>
    </xf>
    <xf numFmtId="176" fontId="0" fillId="4" borderId="10" xfId="0" applyNumberFormat="1" applyFill="1" applyBorder="1">
      <alignment vertical="center"/>
    </xf>
    <xf numFmtId="176" fontId="0" fillId="5" borderId="14" xfId="0" applyNumberFormat="1" applyFill="1" applyBorder="1">
      <alignment vertical="center"/>
    </xf>
    <xf numFmtId="176" fontId="0" fillId="6" borderId="14" xfId="0" applyNumberFormat="1" applyFill="1" applyBorder="1">
      <alignment vertical="center"/>
    </xf>
    <xf numFmtId="176" fontId="0" fillId="0" borderId="15" xfId="0" applyNumberFormat="1" applyBorder="1">
      <alignment vertical="center"/>
    </xf>
    <xf numFmtId="176" fontId="0" fillId="0" borderId="9" xfId="0" applyNumberFormat="1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3" borderId="18" xfId="0" applyNumberFormat="1" applyFill="1" applyBorder="1">
      <alignment vertical="center"/>
    </xf>
    <xf numFmtId="176" fontId="0" fillId="0" borderId="16" xfId="0" applyNumberFormat="1" applyBorder="1">
      <alignment vertical="center"/>
    </xf>
    <xf numFmtId="176" fontId="0" fillId="4" borderId="18" xfId="0" applyNumberFormat="1" applyFill="1" applyBorder="1">
      <alignment vertical="center"/>
    </xf>
    <xf numFmtId="176" fontId="0" fillId="5" borderId="19" xfId="0" applyNumberFormat="1" applyFill="1" applyBorder="1">
      <alignment vertical="center"/>
    </xf>
    <xf numFmtId="176" fontId="0" fillId="6" borderId="19" xfId="0" applyNumberFormat="1" applyFill="1" applyBorder="1">
      <alignment vertical="center"/>
    </xf>
    <xf numFmtId="3" fontId="0" fillId="0" borderId="1" xfId="0" applyNumberForma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BCB2D-62E1-47AF-8DE9-4C70A08ABDCF}">
  <dimension ref="A1:M10"/>
  <sheetViews>
    <sheetView workbookViewId="0">
      <selection activeCell="F17" sqref="F17"/>
    </sheetView>
  </sheetViews>
  <sheetFormatPr defaultRowHeight="16.5" x14ac:dyDescent="0.3"/>
  <cols>
    <col min="1" max="2" width="9.875" style="4" bestFit="1" customWidth="1"/>
    <col min="3" max="3" width="9.125" style="4" bestFit="1" customWidth="1"/>
    <col min="4" max="4" width="9" style="4"/>
    <col min="5" max="5" width="9.125" style="4" bestFit="1" customWidth="1"/>
    <col min="6" max="6" width="9.875" style="4" bestFit="1" customWidth="1"/>
    <col min="7" max="7" width="9.125" style="4" bestFit="1" customWidth="1"/>
    <col min="8" max="9" width="9.875" style="4" bestFit="1" customWidth="1"/>
    <col min="10" max="11" width="9.25" style="4" bestFit="1" customWidth="1"/>
    <col min="12" max="16384" width="9" style="4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2.75" customHeight="1" x14ac:dyDescent="0.3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 t="s">
        <v>20</v>
      </c>
      <c r="M2" s="1"/>
    </row>
    <row r="3" spans="1:13" x14ac:dyDescent="0.3">
      <c r="A3" s="29" t="s">
        <v>14</v>
      </c>
      <c r="B3" s="29" t="s">
        <v>0</v>
      </c>
      <c r="C3" s="29"/>
      <c r="D3" s="29"/>
      <c r="E3" s="29"/>
      <c r="F3" s="29"/>
      <c r="G3" s="29"/>
      <c r="H3" s="29" t="s">
        <v>1</v>
      </c>
      <c r="I3" s="29"/>
      <c r="J3" s="29"/>
      <c r="K3" s="29" t="s">
        <v>2</v>
      </c>
      <c r="L3" s="29" t="s">
        <v>3</v>
      </c>
      <c r="M3" s="29" t="s">
        <v>4</v>
      </c>
    </row>
    <row r="4" spans="1:13" x14ac:dyDescent="0.3">
      <c r="A4" s="29"/>
      <c r="B4" s="2" t="s">
        <v>5</v>
      </c>
      <c r="C4" s="2" t="s">
        <v>6</v>
      </c>
      <c r="D4" s="2" t="s">
        <v>7</v>
      </c>
      <c r="E4" s="2"/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9"/>
      <c r="L4" s="29"/>
      <c r="M4" s="29"/>
    </row>
    <row r="5" spans="1:13" x14ac:dyDescent="0.3">
      <c r="A5" s="3" t="s">
        <v>15</v>
      </c>
      <c r="B5" s="3">
        <v>200000</v>
      </c>
      <c r="C5" s="3">
        <v>200000</v>
      </c>
      <c r="D5" s="3">
        <f>B5-C5</f>
        <v>0</v>
      </c>
      <c r="E5" s="3"/>
      <c r="F5" s="3"/>
      <c r="G5" s="3">
        <f>C5+F5</f>
        <v>200000</v>
      </c>
      <c r="H5" s="3"/>
      <c r="I5" s="3"/>
      <c r="J5" s="3">
        <f>SUM(H5:I5)</f>
        <v>0</v>
      </c>
      <c r="K5" s="3">
        <f>B5+F5-J5</f>
        <v>200000</v>
      </c>
      <c r="L5" s="3">
        <f>G5-J5</f>
        <v>200000</v>
      </c>
      <c r="M5" s="3"/>
    </row>
    <row r="6" spans="1:13" x14ac:dyDescent="0.3">
      <c r="A6" s="3" t="s">
        <v>16</v>
      </c>
      <c r="B6" s="3">
        <v>700000</v>
      </c>
      <c r="C6" s="3">
        <v>700000</v>
      </c>
      <c r="D6" s="3">
        <f>B6-C6</f>
        <v>0</v>
      </c>
      <c r="E6" s="3"/>
      <c r="F6" s="3"/>
      <c r="G6" s="3">
        <f>C6+F6</f>
        <v>700000</v>
      </c>
      <c r="H6" s="3">
        <f>E24+K44</f>
        <v>0</v>
      </c>
      <c r="I6" s="3">
        <v>240000</v>
      </c>
      <c r="J6" s="3">
        <f>SUM(H6:I6)</f>
        <v>240000</v>
      </c>
      <c r="K6" s="3">
        <f t="shared" ref="K6:K9" si="0">B6+F6-J6</f>
        <v>460000</v>
      </c>
      <c r="L6" s="3">
        <f>G6-J6</f>
        <v>460000</v>
      </c>
      <c r="M6" s="3"/>
    </row>
    <row r="7" spans="1:13" x14ac:dyDescent="0.3">
      <c r="A7" s="3" t="s">
        <v>17</v>
      </c>
      <c r="B7" s="3"/>
      <c r="C7" s="3"/>
      <c r="D7" s="3">
        <f>B7-C7</f>
        <v>0</v>
      </c>
      <c r="E7" s="3"/>
      <c r="F7" s="3"/>
      <c r="G7" s="3">
        <f>C7+F7</f>
        <v>0</v>
      </c>
      <c r="H7" s="3"/>
      <c r="I7" s="3"/>
      <c r="J7" s="3">
        <f>SUM(H7:I7)</f>
        <v>0</v>
      </c>
      <c r="K7" s="3">
        <f t="shared" si="0"/>
        <v>0</v>
      </c>
      <c r="L7" s="3">
        <f>G7-J7</f>
        <v>0</v>
      </c>
      <c r="M7" s="3"/>
    </row>
    <row r="8" spans="1:13" x14ac:dyDescent="0.3">
      <c r="A8" s="3" t="s">
        <v>18</v>
      </c>
      <c r="B8" s="3">
        <v>1268900</v>
      </c>
      <c r="C8" s="3">
        <v>1268900</v>
      </c>
      <c r="D8" s="3">
        <f>B8-C8</f>
        <v>0</v>
      </c>
      <c r="E8" s="3"/>
      <c r="F8" s="3"/>
      <c r="G8" s="3">
        <f>C8+F8</f>
        <v>1268900</v>
      </c>
      <c r="H8" s="3">
        <f>K24+N44</f>
        <v>0</v>
      </c>
      <c r="I8" s="3">
        <v>1929000</v>
      </c>
      <c r="J8" s="3">
        <f>SUM(H8:I8)</f>
        <v>1929000</v>
      </c>
      <c r="K8" s="3">
        <f t="shared" si="0"/>
        <v>-660100</v>
      </c>
      <c r="L8" s="3">
        <f>G8-J8</f>
        <v>-660100</v>
      </c>
      <c r="M8" s="3"/>
    </row>
    <row r="9" spans="1:13" x14ac:dyDescent="0.3">
      <c r="A9" s="3" t="s">
        <v>19</v>
      </c>
      <c r="B9" s="3"/>
      <c r="C9" s="3"/>
      <c r="D9" s="3">
        <f>B9-C9</f>
        <v>0</v>
      </c>
      <c r="E9" s="3"/>
      <c r="F9" s="3"/>
      <c r="G9" s="3">
        <f>C9+F9</f>
        <v>0</v>
      </c>
      <c r="H9" s="3"/>
      <c r="I9" s="3"/>
      <c r="J9" s="3">
        <f>SUM(H9:I9)</f>
        <v>0</v>
      </c>
      <c r="K9" s="3">
        <f t="shared" si="0"/>
        <v>0</v>
      </c>
      <c r="L9" s="3">
        <f>G9-J9</f>
        <v>0</v>
      </c>
      <c r="M9" s="3"/>
    </row>
    <row r="10" spans="1:13" x14ac:dyDescent="0.3">
      <c r="A10" s="3"/>
      <c r="B10" s="3">
        <f>SUM(B5:B9)</f>
        <v>2168900</v>
      </c>
      <c r="C10" s="3">
        <f t="shared" ref="C10:L10" si="1">SUM(C5:C9)</f>
        <v>2168900</v>
      </c>
      <c r="D10" s="3">
        <f t="shared" si="1"/>
        <v>0</v>
      </c>
      <c r="E10" s="3"/>
      <c r="F10" s="3">
        <f t="shared" si="1"/>
        <v>0</v>
      </c>
      <c r="G10" s="3">
        <f t="shared" si="1"/>
        <v>2168900</v>
      </c>
      <c r="H10" s="3">
        <f t="shared" si="1"/>
        <v>0</v>
      </c>
      <c r="I10" s="3">
        <f t="shared" si="1"/>
        <v>2169000</v>
      </c>
      <c r="J10" s="3">
        <f t="shared" si="1"/>
        <v>2169000</v>
      </c>
      <c r="K10" s="3">
        <f t="shared" si="1"/>
        <v>-100</v>
      </c>
      <c r="L10" s="3">
        <f t="shared" si="1"/>
        <v>-100</v>
      </c>
      <c r="M10" s="3"/>
    </row>
  </sheetData>
  <mergeCells count="7">
    <mergeCell ref="M3:M4"/>
    <mergeCell ref="A2:K2"/>
    <mergeCell ref="K3:K4"/>
    <mergeCell ref="L3:L4"/>
    <mergeCell ref="A3:A4"/>
    <mergeCell ref="B3:G3"/>
    <mergeCell ref="H3:J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53E7A-0824-44AF-8A7F-4AEB87CC0996}">
  <dimension ref="A1:L17"/>
  <sheetViews>
    <sheetView workbookViewId="0">
      <selection activeCell="K21" sqref="K21"/>
    </sheetView>
  </sheetViews>
  <sheetFormatPr defaultRowHeight="16.5" x14ac:dyDescent="0.3"/>
  <cols>
    <col min="2" max="3" width="11.125" customWidth="1"/>
    <col min="6" max="6" width="10.125" customWidth="1"/>
    <col min="7" max="8" width="11.125" customWidth="1"/>
    <col min="9" max="9" width="11.875" customWidth="1"/>
    <col min="10" max="11" width="10.625" customWidth="1"/>
  </cols>
  <sheetData>
    <row r="1" spans="1:12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 t="s">
        <v>20</v>
      </c>
      <c r="L2" s="1"/>
    </row>
    <row r="3" spans="1:12" x14ac:dyDescent="0.3">
      <c r="A3" s="29" t="s">
        <v>14</v>
      </c>
      <c r="B3" s="29" t="s">
        <v>0</v>
      </c>
      <c r="C3" s="29"/>
      <c r="D3" s="29"/>
      <c r="E3" s="29"/>
      <c r="F3" s="29"/>
      <c r="G3" s="29" t="s">
        <v>1</v>
      </c>
      <c r="H3" s="29"/>
      <c r="I3" s="29"/>
      <c r="J3" s="2" t="s">
        <v>2</v>
      </c>
      <c r="K3" s="2" t="s">
        <v>3</v>
      </c>
      <c r="L3" s="2" t="s">
        <v>4</v>
      </c>
    </row>
    <row r="4" spans="1:12" x14ac:dyDescent="0.3">
      <c r="A4" s="29"/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22</v>
      </c>
      <c r="H4" s="2" t="s">
        <v>23</v>
      </c>
      <c r="I4" s="2" t="s">
        <v>12</v>
      </c>
      <c r="J4" s="2" t="s">
        <v>12</v>
      </c>
      <c r="K4" s="2"/>
      <c r="L4" s="2"/>
    </row>
    <row r="5" spans="1:12" x14ac:dyDescent="0.3">
      <c r="A5" s="3" t="s">
        <v>24</v>
      </c>
      <c r="B5" s="6">
        <v>6516770</v>
      </c>
      <c r="C5" s="6">
        <v>6516770</v>
      </c>
      <c r="D5" s="7"/>
      <c r="E5" s="7"/>
      <c r="F5" s="7">
        <f>C5-D5+E5</f>
        <v>6516770</v>
      </c>
      <c r="G5" s="7">
        <v>5718140</v>
      </c>
      <c r="H5" s="7">
        <v>1320000</v>
      </c>
      <c r="I5" s="7">
        <f>SUM(G5:H5)</f>
        <v>7038140</v>
      </c>
      <c r="J5" s="7">
        <f>B5-I5</f>
        <v>-521370</v>
      </c>
      <c r="K5" s="7">
        <f>F5-I5</f>
        <v>-521370</v>
      </c>
      <c r="L5" s="7"/>
    </row>
    <row r="6" spans="1:12" x14ac:dyDescent="0.3">
      <c r="A6" s="3" t="s">
        <v>25</v>
      </c>
      <c r="B6" s="6">
        <v>4938880</v>
      </c>
      <c r="C6" s="6">
        <v>4938880</v>
      </c>
      <c r="D6" s="7"/>
      <c r="E6" s="7"/>
      <c r="F6" s="7">
        <f t="shared" ref="F6:F16" si="0">C6-D6+E6</f>
        <v>4938880</v>
      </c>
      <c r="G6" s="7">
        <v>3977140</v>
      </c>
      <c r="H6" s="7">
        <v>960000</v>
      </c>
      <c r="I6" s="7">
        <f t="shared" ref="I6:I16" si="1">SUM(G6:H6)</f>
        <v>4937140</v>
      </c>
      <c r="J6" s="7">
        <f t="shared" ref="J6:J16" si="2">B6-I6</f>
        <v>1740</v>
      </c>
      <c r="K6" s="7">
        <f t="shared" ref="K6:K16" si="3">F6-I6</f>
        <v>1740</v>
      </c>
      <c r="L6" s="7"/>
    </row>
    <row r="7" spans="1:12" x14ac:dyDescent="0.3">
      <c r="A7" s="3" t="s">
        <v>26</v>
      </c>
      <c r="B7" s="6">
        <v>6965150</v>
      </c>
      <c r="C7" s="6">
        <v>6965150</v>
      </c>
      <c r="D7" s="7"/>
      <c r="E7" s="7"/>
      <c r="F7" s="7">
        <f t="shared" si="0"/>
        <v>6965150</v>
      </c>
      <c r="G7" s="7">
        <v>5252140</v>
      </c>
      <c r="H7" s="7">
        <v>1200000</v>
      </c>
      <c r="I7" s="7">
        <f t="shared" si="1"/>
        <v>6452140</v>
      </c>
      <c r="J7" s="7">
        <f t="shared" si="2"/>
        <v>513010</v>
      </c>
      <c r="K7" s="7">
        <f t="shared" si="3"/>
        <v>513010</v>
      </c>
      <c r="L7" s="7"/>
    </row>
    <row r="8" spans="1:12" x14ac:dyDescent="0.3">
      <c r="A8" s="3" t="s">
        <v>27</v>
      </c>
      <c r="B8" s="6">
        <v>7456900</v>
      </c>
      <c r="C8" s="6">
        <v>7456900</v>
      </c>
      <c r="D8" s="7"/>
      <c r="E8" s="7"/>
      <c r="F8" s="7">
        <f t="shared" si="0"/>
        <v>7456900</v>
      </c>
      <c r="G8" s="7">
        <v>5775140</v>
      </c>
      <c r="H8" s="7">
        <v>1680000</v>
      </c>
      <c r="I8" s="7">
        <f t="shared" si="1"/>
        <v>7455140</v>
      </c>
      <c r="J8" s="7">
        <f t="shared" si="2"/>
        <v>1760</v>
      </c>
      <c r="K8" s="7">
        <f t="shared" si="3"/>
        <v>1760</v>
      </c>
      <c r="L8" s="7"/>
    </row>
    <row r="9" spans="1:12" x14ac:dyDescent="0.3">
      <c r="A9" s="3" t="s">
        <v>28</v>
      </c>
      <c r="B9" s="6">
        <v>3481890</v>
      </c>
      <c r="C9" s="6">
        <v>3481890</v>
      </c>
      <c r="D9" s="7"/>
      <c r="E9" s="7"/>
      <c r="F9" s="7">
        <f t="shared" si="0"/>
        <v>3481890</v>
      </c>
      <c r="G9" s="7">
        <v>2644060</v>
      </c>
      <c r="H9" s="7">
        <v>840000</v>
      </c>
      <c r="I9" s="7">
        <f t="shared" si="1"/>
        <v>3484060</v>
      </c>
      <c r="J9" s="7">
        <f t="shared" si="2"/>
        <v>-2170</v>
      </c>
      <c r="K9" s="7">
        <f t="shared" si="3"/>
        <v>-2170</v>
      </c>
      <c r="L9" s="7"/>
    </row>
    <row r="10" spans="1:12" x14ac:dyDescent="0.3">
      <c r="A10" s="3" t="s">
        <v>29</v>
      </c>
      <c r="B10" s="6">
        <v>5103800</v>
      </c>
      <c r="C10" s="6">
        <v>5103800</v>
      </c>
      <c r="D10" s="7"/>
      <c r="E10" s="7"/>
      <c r="F10" s="7">
        <f t="shared" si="0"/>
        <v>5103800</v>
      </c>
      <c r="G10" s="7">
        <v>3905560</v>
      </c>
      <c r="H10" s="7">
        <v>1200000</v>
      </c>
      <c r="I10" s="7">
        <f t="shared" si="1"/>
        <v>5105560</v>
      </c>
      <c r="J10" s="7">
        <f t="shared" si="2"/>
        <v>-1760</v>
      </c>
      <c r="K10" s="7">
        <f t="shared" si="3"/>
        <v>-1760</v>
      </c>
      <c r="L10" s="7"/>
    </row>
    <row r="11" spans="1:12" x14ac:dyDescent="0.3">
      <c r="A11" s="3" t="s">
        <v>30</v>
      </c>
      <c r="B11" s="6">
        <v>5092570</v>
      </c>
      <c r="C11" s="6">
        <v>5092570</v>
      </c>
      <c r="D11" s="7"/>
      <c r="E11" s="7"/>
      <c r="F11" s="7">
        <f t="shared" si="0"/>
        <v>5092570</v>
      </c>
      <c r="G11" s="7">
        <v>3778250</v>
      </c>
      <c r="H11" s="7">
        <v>1080000</v>
      </c>
      <c r="I11" s="7">
        <f t="shared" si="1"/>
        <v>4858250</v>
      </c>
      <c r="J11" s="7">
        <f t="shared" si="2"/>
        <v>234320</v>
      </c>
      <c r="K11" s="7">
        <f t="shared" si="3"/>
        <v>234320</v>
      </c>
      <c r="L11" s="7"/>
    </row>
    <row r="12" spans="1:12" x14ac:dyDescent="0.3">
      <c r="A12" s="3" t="s">
        <v>31</v>
      </c>
      <c r="B12" s="6">
        <v>4814340</v>
      </c>
      <c r="C12" s="6">
        <v>4814340</v>
      </c>
      <c r="D12" s="7"/>
      <c r="E12" s="7"/>
      <c r="F12" s="7">
        <f t="shared" si="0"/>
        <v>4814340</v>
      </c>
      <c r="G12" s="7">
        <v>4058790</v>
      </c>
      <c r="H12" s="7">
        <v>1440000</v>
      </c>
      <c r="I12" s="7">
        <f t="shared" si="1"/>
        <v>5498790</v>
      </c>
      <c r="J12" s="7">
        <f t="shared" si="2"/>
        <v>-684450</v>
      </c>
      <c r="K12" s="7">
        <f t="shared" si="3"/>
        <v>-684450</v>
      </c>
      <c r="L12" s="7"/>
    </row>
    <row r="13" spans="1:12" x14ac:dyDescent="0.3">
      <c r="A13" s="3" t="s">
        <v>32</v>
      </c>
      <c r="B13" s="6">
        <v>8286200</v>
      </c>
      <c r="C13" s="6">
        <v>8286200</v>
      </c>
      <c r="D13" s="7"/>
      <c r="E13" s="7"/>
      <c r="F13" s="7">
        <f t="shared" si="0"/>
        <v>8286200</v>
      </c>
      <c r="G13" s="7">
        <v>6531080</v>
      </c>
      <c r="H13" s="7">
        <v>1920000</v>
      </c>
      <c r="I13" s="7">
        <f t="shared" si="1"/>
        <v>8451080</v>
      </c>
      <c r="J13" s="7">
        <f t="shared" si="2"/>
        <v>-164880</v>
      </c>
      <c r="K13" s="7">
        <f t="shared" si="3"/>
        <v>-164880</v>
      </c>
      <c r="L13" s="7"/>
    </row>
    <row r="14" spans="1:12" x14ac:dyDescent="0.3">
      <c r="A14" s="3" t="s">
        <v>33</v>
      </c>
      <c r="B14" s="6">
        <v>3778560</v>
      </c>
      <c r="C14" s="6">
        <v>3778560</v>
      </c>
      <c r="D14" s="7"/>
      <c r="E14" s="7"/>
      <c r="F14" s="7">
        <f t="shared" si="0"/>
        <v>3778560</v>
      </c>
      <c r="G14" s="7">
        <v>2768080</v>
      </c>
      <c r="H14" s="7">
        <v>840000</v>
      </c>
      <c r="I14" s="7">
        <f t="shared" si="1"/>
        <v>3608080</v>
      </c>
      <c r="J14" s="7">
        <f t="shared" si="2"/>
        <v>170480</v>
      </c>
      <c r="K14" s="7">
        <f t="shared" si="3"/>
        <v>170480</v>
      </c>
      <c r="L14" s="7"/>
    </row>
    <row r="15" spans="1:12" x14ac:dyDescent="0.3">
      <c r="A15" s="3" t="s">
        <v>34</v>
      </c>
      <c r="B15" s="7"/>
      <c r="C15" s="7"/>
      <c r="D15" s="7"/>
      <c r="E15" s="7"/>
      <c r="F15" s="7">
        <f t="shared" si="0"/>
        <v>0</v>
      </c>
      <c r="G15" s="7"/>
      <c r="H15" s="7"/>
      <c r="I15" s="7">
        <f t="shared" si="1"/>
        <v>0</v>
      </c>
      <c r="J15" s="7">
        <f t="shared" si="2"/>
        <v>0</v>
      </c>
      <c r="K15" s="7">
        <f t="shared" si="3"/>
        <v>0</v>
      </c>
      <c r="L15" s="7"/>
    </row>
    <row r="16" spans="1:12" x14ac:dyDescent="0.3">
      <c r="A16" s="3" t="s">
        <v>35</v>
      </c>
      <c r="B16" s="7">
        <v>470280</v>
      </c>
      <c r="C16" s="7">
        <v>470280</v>
      </c>
      <c r="D16" s="7"/>
      <c r="E16" s="7"/>
      <c r="F16" s="7">
        <f t="shared" si="0"/>
        <v>470280</v>
      </c>
      <c r="G16" s="7">
        <v>-122090</v>
      </c>
      <c r="H16" s="7"/>
      <c r="I16" s="7">
        <f t="shared" si="1"/>
        <v>-122090</v>
      </c>
      <c r="J16" s="7">
        <f t="shared" si="2"/>
        <v>592370</v>
      </c>
      <c r="K16" s="7">
        <f t="shared" si="3"/>
        <v>592370</v>
      </c>
      <c r="L16" s="7"/>
    </row>
    <row r="17" spans="1:12" x14ac:dyDescent="0.3">
      <c r="A17" s="3"/>
      <c r="B17" s="7">
        <f t="shared" ref="B17:L17" si="4">SUM(B5:B16)</f>
        <v>56905340</v>
      </c>
      <c r="C17" s="7">
        <f t="shared" si="4"/>
        <v>56905340</v>
      </c>
      <c r="D17" s="7">
        <f t="shared" si="4"/>
        <v>0</v>
      </c>
      <c r="E17" s="7">
        <f t="shared" si="4"/>
        <v>0</v>
      </c>
      <c r="F17" s="7">
        <f t="shared" si="4"/>
        <v>56905340</v>
      </c>
      <c r="G17" s="7">
        <f>SUM(G5:G16)</f>
        <v>44286290</v>
      </c>
      <c r="H17" s="7">
        <f>SUM(H5:H16)</f>
        <v>12480000</v>
      </c>
      <c r="I17" s="7">
        <f>SUM(I5:I16)</f>
        <v>56766290</v>
      </c>
      <c r="J17" s="7">
        <f t="shared" si="4"/>
        <v>139050</v>
      </c>
      <c r="K17" s="8">
        <f>SUM(K5:K16)</f>
        <v>139050</v>
      </c>
      <c r="L17" s="7">
        <f t="shared" si="4"/>
        <v>0</v>
      </c>
    </row>
  </sheetData>
  <mergeCells count="3">
    <mergeCell ref="A3:A4"/>
    <mergeCell ref="B3:F3"/>
    <mergeCell ref="G3:I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0CACA-80E9-4E37-9EE9-99090E0B62C5}">
  <dimension ref="A1:L16"/>
  <sheetViews>
    <sheetView workbookViewId="0">
      <selection activeCell="I22" sqref="I22"/>
    </sheetView>
  </sheetViews>
  <sheetFormatPr defaultRowHeight="16.5" x14ac:dyDescent="0.3"/>
  <cols>
    <col min="2" max="3" width="13.875" customWidth="1"/>
    <col min="6" max="6" width="11.375" customWidth="1"/>
    <col min="7" max="7" width="11.125" customWidth="1"/>
    <col min="9" max="9" width="11.375" customWidth="1"/>
  </cols>
  <sheetData>
    <row r="1" spans="1:12" ht="17.25" thickBot="1" x14ac:dyDescent="0.35">
      <c r="A1" s="4" t="s">
        <v>46</v>
      </c>
      <c r="B1" s="4"/>
      <c r="C1" s="4"/>
      <c r="D1" s="4"/>
      <c r="E1" s="4"/>
      <c r="F1" s="4"/>
      <c r="G1" s="4"/>
      <c r="H1" s="4"/>
      <c r="I1" s="4"/>
      <c r="J1" s="4"/>
      <c r="K1" s="4" t="s">
        <v>52</v>
      </c>
      <c r="L1" s="4"/>
    </row>
    <row r="2" spans="1:12" x14ac:dyDescent="0.3">
      <c r="A2" s="31" t="s">
        <v>14</v>
      </c>
      <c r="B2" s="32" t="s">
        <v>0</v>
      </c>
      <c r="C2" s="33"/>
      <c r="D2" s="33"/>
      <c r="E2" s="33"/>
      <c r="F2" s="34"/>
      <c r="G2" s="35" t="s">
        <v>1</v>
      </c>
      <c r="H2" s="33"/>
      <c r="I2" s="34"/>
      <c r="J2" s="36" t="s">
        <v>2</v>
      </c>
      <c r="K2" s="36" t="s">
        <v>3</v>
      </c>
      <c r="L2" s="38" t="s">
        <v>47</v>
      </c>
    </row>
    <row r="3" spans="1:12" x14ac:dyDescent="0.3">
      <c r="A3" s="31"/>
      <c r="B3" s="9" t="s">
        <v>48</v>
      </c>
      <c r="C3" s="10" t="s">
        <v>6</v>
      </c>
      <c r="D3" s="10" t="s">
        <v>7</v>
      </c>
      <c r="E3" s="10" t="s">
        <v>8</v>
      </c>
      <c r="F3" s="11" t="s">
        <v>9</v>
      </c>
      <c r="G3" s="9" t="s">
        <v>49</v>
      </c>
      <c r="H3" s="10" t="s">
        <v>11</v>
      </c>
      <c r="I3" s="12" t="s">
        <v>12</v>
      </c>
      <c r="J3" s="37"/>
      <c r="K3" s="37"/>
      <c r="L3" s="39"/>
    </row>
    <row r="4" spans="1:12" x14ac:dyDescent="0.3">
      <c r="A4" s="13" t="s">
        <v>24</v>
      </c>
      <c r="B4" s="14">
        <v>22598100</v>
      </c>
      <c r="C4" s="14">
        <f>22598100</f>
        <v>22598100</v>
      </c>
      <c r="D4" s="5">
        <f t="shared" ref="D4:D14" si="0">B4-C4</f>
        <v>0</v>
      </c>
      <c r="E4" s="5"/>
      <c r="F4" s="15">
        <f>C4+E4</f>
        <v>22598100</v>
      </c>
      <c r="G4" s="16">
        <v>22598100</v>
      </c>
      <c r="H4" s="5"/>
      <c r="I4" s="17">
        <f>G4+H4</f>
        <v>22598100</v>
      </c>
      <c r="J4" s="18">
        <f>B4-I4</f>
        <v>0</v>
      </c>
      <c r="K4" s="19">
        <f>+F4-I4</f>
        <v>0</v>
      </c>
      <c r="L4" s="20"/>
    </row>
    <row r="5" spans="1:12" x14ac:dyDescent="0.3">
      <c r="A5" s="13" t="s">
        <v>36</v>
      </c>
      <c r="B5" s="14">
        <v>22040000</v>
      </c>
      <c r="C5" s="14">
        <f>B5</f>
        <v>22040000</v>
      </c>
      <c r="D5" s="5">
        <f t="shared" si="0"/>
        <v>0</v>
      </c>
      <c r="E5" s="5"/>
      <c r="F5" s="15">
        <f t="shared" ref="F5:F15" si="1">C5+E5</f>
        <v>22040000</v>
      </c>
      <c r="G5" s="21">
        <v>22040000</v>
      </c>
      <c r="H5" s="5"/>
      <c r="I5" s="17">
        <f t="shared" ref="I5:I15" si="2">G5+H5</f>
        <v>22040000</v>
      </c>
      <c r="J5" s="18">
        <f t="shared" ref="J5:J15" si="3">B5-I5</f>
        <v>0</v>
      </c>
      <c r="K5" s="19">
        <f t="shared" ref="K5:K15" si="4">+F5-I5</f>
        <v>0</v>
      </c>
      <c r="L5" s="20"/>
    </row>
    <row r="6" spans="1:12" x14ac:dyDescent="0.3">
      <c r="A6" s="13" t="s">
        <v>37</v>
      </c>
      <c r="B6" s="14">
        <f>23339400-4700</f>
        <v>23334700</v>
      </c>
      <c r="C6" s="14">
        <v>23334700</v>
      </c>
      <c r="D6" s="5">
        <f t="shared" si="0"/>
        <v>0</v>
      </c>
      <c r="E6" s="5"/>
      <c r="F6" s="15">
        <f t="shared" si="1"/>
        <v>23334700</v>
      </c>
      <c r="G6" s="21">
        <v>23339400</v>
      </c>
      <c r="H6" s="5"/>
      <c r="I6" s="17">
        <f t="shared" si="2"/>
        <v>23339400</v>
      </c>
      <c r="J6" s="18">
        <f t="shared" si="3"/>
        <v>-4700</v>
      </c>
      <c r="K6" s="19">
        <f t="shared" si="4"/>
        <v>-4700</v>
      </c>
      <c r="L6" s="20"/>
    </row>
    <row r="7" spans="1:12" x14ac:dyDescent="0.3">
      <c r="A7" s="13" t="s">
        <v>38</v>
      </c>
      <c r="B7" s="14">
        <v>21749100</v>
      </c>
      <c r="C7" s="14">
        <v>21749100</v>
      </c>
      <c r="D7" s="5">
        <f>B7-C7</f>
        <v>0</v>
      </c>
      <c r="E7" s="5"/>
      <c r="F7" s="15">
        <f t="shared" si="1"/>
        <v>21749100</v>
      </c>
      <c r="G7" s="21">
        <f>21749100-4700</f>
        <v>21744400</v>
      </c>
      <c r="H7" s="5"/>
      <c r="I7" s="17">
        <f t="shared" si="2"/>
        <v>21744400</v>
      </c>
      <c r="J7" s="18">
        <f t="shared" si="3"/>
        <v>4700</v>
      </c>
      <c r="K7" s="19">
        <f t="shared" si="4"/>
        <v>4700</v>
      </c>
      <c r="L7" s="20"/>
    </row>
    <row r="8" spans="1:12" x14ac:dyDescent="0.3">
      <c r="A8" s="13" t="s">
        <v>39</v>
      </c>
      <c r="B8" s="14">
        <v>15444800</v>
      </c>
      <c r="C8" s="14">
        <v>15444800</v>
      </c>
      <c r="D8" s="5">
        <f t="shared" si="0"/>
        <v>0</v>
      </c>
      <c r="E8" s="5"/>
      <c r="F8" s="15">
        <f t="shared" si="1"/>
        <v>15444800</v>
      </c>
      <c r="G8" s="21">
        <v>15444800</v>
      </c>
      <c r="H8" s="5"/>
      <c r="I8" s="17">
        <f t="shared" si="2"/>
        <v>15444800</v>
      </c>
      <c r="J8" s="18">
        <f t="shared" si="3"/>
        <v>0</v>
      </c>
      <c r="K8" s="19">
        <f t="shared" si="4"/>
        <v>0</v>
      </c>
      <c r="L8" s="20"/>
    </row>
    <row r="9" spans="1:12" x14ac:dyDescent="0.3">
      <c r="A9" s="13" t="s">
        <v>40</v>
      </c>
      <c r="B9" s="14">
        <v>13500000</v>
      </c>
      <c r="C9" s="14">
        <v>13500000</v>
      </c>
      <c r="D9" s="5">
        <f t="shared" si="0"/>
        <v>0</v>
      </c>
      <c r="E9" s="5"/>
      <c r="F9" s="15">
        <f t="shared" si="1"/>
        <v>13500000</v>
      </c>
      <c r="G9" s="21">
        <v>13500000</v>
      </c>
      <c r="H9" s="5"/>
      <c r="I9" s="17">
        <f t="shared" si="2"/>
        <v>13500000</v>
      </c>
      <c r="J9" s="18">
        <f t="shared" si="3"/>
        <v>0</v>
      </c>
      <c r="K9" s="19">
        <f t="shared" si="4"/>
        <v>0</v>
      </c>
      <c r="L9" s="20"/>
    </row>
    <row r="10" spans="1:12" x14ac:dyDescent="0.3">
      <c r="A10" s="13" t="s">
        <v>41</v>
      </c>
      <c r="B10" s="14">
        <v>19145400</v>
      </c>
      <c r="C10" s="14">
        <v>19145400</v>
      </c>
      <c r="D10" s="5">
        <f t="shared" si="0"/>
        <v>0</v>
      </c>
      <c r="E10" s="5"/>
      <c r="F10" s="15">
        <f t="shared" si="1"/>
        <v>19145400</v>
      </c>
      <c r="G10" s="21">
        <v>19145400</v>
      </c>
      <c r="H10" s="5"/>
      <c r="I10" s="17">
        <f t="shared" si="2"/>
        <v>19145400</v>
      </c>
      <c r="J10" s="18">
        <f t="shared" si="3"/>
        <v>0</v>
      </c>
      <c r="K10" s="19">
        <f t="shared" si="4"/>
        <v>0</v>
      </c>
      <c r="L10" s="20"/>
    </row>
    <row r="11" spans="1:12" x14ac:dyDescent="0.3">
      <c r="A11" s="13" t="s">
        <v>42</v>
      </c>
      <c r="B11" s="14">
        <v>21285700</v>
      </c>
      <c r="C11" s="14">
        <v>21285700</v>
      </c>
      <c r="D11" s="5">
        <f t="shared" si="0"/>
        <v>0</v>
      </c>
      <c r="E11" s="5"/>
      <c r="F11" s="15">
        <f t="shared" si="1"/>
        <v>21285700</v>
      </c>
      <c r="G11" s="21">
        <v>21285700</v>
      </c>
      <c r="H11" s="5"/>
      <c r="I11" s="17">
        <f t="shared" si="2"/>
        <v>21285700</v>
      </c>
      <c r="J11" s="18">
        <f t="shared" si="3"/>
        <v>0</v>
      </c>
      <c r="K11" s="19">
        <f t="shared" si="4"/>
        <v>0</v>
      </c>
      <c r="L11" s="20"/>
    </row>
    <row r="12" spans="1:12" x14ac:dyDescent="0.3">
      <c r="A12" s="13" t="s">
        <v>43</v>
      </c>
      <c r="B12" s="14">
        <v>23415000</v>
      </c>
      <c r="C12" s="14">
        <v>23415000</v>
      </c>
      <c r="D12" s="5">
        <f t="shared" si="0"/>
        <v>0</v>
      </c>
      <c r="E12" s="5"/>
      <c r="F12" s="15">
        <f t="shared" si="1"/>
        <v>23415000</v>
      </c>
      <c r="G12" s="21">
        <v>23415000</v>
      </c>
      <c r="H12" s="5"/>
      <c r="I12" s="17">
        <f t="shared" si="2"/>
        <v>23415000</v>
      </c>
      <c r="J12" s="18">
        <f t="shared" si="3"/>
        <v>0</v>
      </c>
      <c r="K12" s="19">
        <f t="shared" si="4"/>
        <v>0</v>
      </c>
      <c r="L12" s="20"/>
    </row>
    <row r="13" spans="1:12" x14ac:dyDescent="0.3">
      <c r="A13" s="13" t="s">
        <v>44</v>
      </c>
      <c r="B13" s="14">
        <v>22312000</v>
      </c>
      <c r="C13" s="14">
        <v>22312000</v>
      </c>
      <c r="D13" s="5">
        <f t="shared" si="0"/>
        <v>0</v>
      </c>
      <c r="E13" s="5"/>
      <c r="F13" s="15">
        <f t="shared" si="1"/>
        <v>22312000</v>
      </c>
      <c r="G13" s="16">
        <v>22312000</v>
      </c>
      <c r="H13" s="5"/>
      <c r="I13" s="17">
        <f t="shared" si="2"/>
        <v>22312000</v>
      </c>
      <c r="J13" s="18">
        <f t="shared" si="3"/>
        <v>0</v>
      </c>
      <c r="K13" s="19">
        <f t="shared" si="4"/>
        <v>0</v>
      </c>
      <c r="L13" s="20"/>
    </row>
    <row r="14" spans="1:12" x14ac:dyDescent="0.3">
      <c r="A14" s="13" t="s">
        <v>45</v>
      </c>
      <c r="B14" s="14"/>
      <c r="C14" s="14"/>
      <c r="D14" s="5">
        <f t="shared" si="0"/>
        <v>0</v>
      </c>
      <c r="E14" s="5"/>
      <c r="F14" s="15">
        <f t="shared" si="1"/>
        <v>0</v>
      </c>
      <c r="G14" s="16"/>
      <c r="H14" s="5"/>
      <c r="I14" s="17">
        <f t="shared" si="2"/>
        <v>0</v>
      </c>
      <c r="J14" s="18">
        <f t="shared" si="3"/>
        <v>0</v>
      </c>
      <c r="K14" s="19">
        <f t="shared" si="4"/>
        <v>0</v>
      </c>
      <c r="L14" s="20"/>
    </row>
    <row r="15" spans="1:12" x14ac:dyDescent="0.3">
      <c r="A15" s="13" t="s">
        <v>50</v>
      </c>
      <c r="B15" s="14">
        <v>3195600</v>
      </c>
      <c r="C15" s="5">
        <v>3195600</v>
      </c>
      <c r="D15" s="5"/>
      <c r="E15" s="5"/>
      <c r="F15" s="15">
        <f t="shared" si="1"/>
        <v>3195600</v>
      </c>
      <c r="G15" s="16">
        <v>3195600</v>
      </c>
      <c r="H15" s="5"/>
      <c r="I15" s="17">
        <f t="shared" si="2"/>
        <v>3195600</v>
      </c>
      <c r="J15" s="18">
        <f t="shared" si="3"/>
        <v>0</v>
      </c>
      <c r="K15" s="19">
        <f t="shared" si="4"/>
        <v>0</v>
      </c>
      <c r="L15" s="20"/>
    </row>
    <row r="16" spans="1:12" ht="17.25" thickBot="1" x14ac:dyDescent="0.35">
      <c r="A16" s="13" t="s">
        <v>51</v>
      </c>
      <c r="B16" s="22">
        <f>SUM(B4:B15)</f>
        <v>208020400</v>
      </c>
      <c r="C16" s="23">
        <f t="shared" ref="C16:K16" si="5">SUM(C4:C15)</f>
        <v>208020400</v>
      </c>
      <c r="D16" s="23">
        <f t="shared" si="5"/>
        <v>0</v>
      </c>
      <c r="E16" s="23">
        <f t="shared" si="5"/>
        <v>0</v>
      </c>
      <c r="F16" s="24">
        <f t="shared" si="5"/>
        <v>208020400</v>
      </c>
      <c r="G16" s="25">
        <f t="shared" si="5"/>
        <v>208020400</v>
      </c>
      <c r="H16" s="23">
        <f t="shared" si="5"/>
        <v>0</v>
      </c>
      <c r="I16" s="26">
        <f t="shared" si="5"/>
        <v>208020400</v>
      </c>
      <c r="J16" s="27">
        <f t="shared" si="5"/>
        <v>0</v>
      </c>
      <c r="K16" s="28">
        <f t="shared" si="5"/>
        <v>0</v>
      </c>
      <c r="L16" s="20"/>
    </row>
  </sheetData>
  <mergeCells count="6">
    <mergeCell ref="L2:L3"/>
    <mergeCell ref="A2:A3"/>
    <mergeCell ref="B2:F2"/>
    <mergeCell ref="G2:I2"/>
    <mergeCell ref="J2:J3"/>
    <mergeCell ref="K2:K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F9DF-A101-4CFB-8733-4DDF2F360623}">
  <dimension ref="A1:J5"/>
  <sheetViews>
    <sheetView workbookViewId="0">
      <selection activeCell="A9" sqref="A9"/>
    </sheetView>
  </sheetViews>
  <sheetFormatPr defaultRowHeight="16.5" x14ac:dyDescent="0.3"/>
  <cols>
    <col min="1" max="1" width="14.5" customWidth="1"/>
    <col min="2" max="2" width="13.75" customWidth="1"/>
    <col min="5" max="5" width="14.75" customWidth="1"/>
    <col min="7" max="7" width="11.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53</v>
      </c>
      <c r="B2" s="1"/>
      <c r="C2" s="1"/>
      <c r="D2" s="1"/>
      <c r="E2" s="1"/>
      <c r="F2" s="1"/>
      <c r="G2" s="1"/>
      <c r="H2" s="1"/>
      <c r="I2" s="1" t="s">
        <v>54</v>
      </c>
      <c r="J2" s="1"/>
    </row>
    <row r="3" spans="1:10" x14ac:dyDescent="0.3">
      <c r="A3" s="29" t="s">
        <v>14</v>
      </c>
      <c r="B3" s="29" t="s">
        <v>0</v>
      </c>
      <c r="C3" s="29"/>
      <c r="D3" s="29"/>
      <c r="E3" s="29"/>
      <c r="F3" s="29"/>
      <c r="G3" s="2" t="s">
        <v>1</v>
      </c>
      <c r="H3" s="29" t="s">
        <v>2</v>
      </c>
      <c r="I3" s="29" t="s">
        <v>3</v>
      </c>
      <c r="J3" s="29" t="s">
        <v>4</v>
      </c>
    </row>
    <row r="4" spans="1:10" x14ac:dyDescent="0.3">
      <c r="A4" s="29"/>
      <c r="B4" s="2" t="s">
        <v>5</v>
      </c>
      <c r="C4" s="2" t="s">
        <v>55</v>
      </c>
      <c r="D4" s="2" t="s">
        <v>56</v>
      </c>
      <c r="E4" s="2" t="s">
        <v>12</v>
      </c>
      <c r="F4" s="2" t="s">
        <v>7</v>
      </c>
      <c r="G4" s="2" t="s">
        <v>57</v>
      </c>
      <c r="H4" s="29"/>
      <c r="I4" s="29"/>
      <c r="J4" s="29"/>
    </row>
    <row r="5" spans="1:10" x14ac:dyDescent="0.3">
      <c r="A5" s="3" t="s">
        <v>58</v>
      </c>
      <c r="B5" s="3">
        <v>5733000</v>
      </c>
      <c r="C5" s="3">
        <v>117</v>
      </c>
      <c r="D5" s="3">
        <v>49000</v>
      </c>
      <c r="E5" s="3">
        <f>C5*D5</f>
        <v>5733000</v>
      </c>
      <c r="F5" s="3">
        <f>B5-E5</f>
        <v>0</v>
      </c>
      <c r="G5" s="3">
        <v>5733000</v>
      </c>
      <c r="H5" s="3">
        <f>B5-G5</f>
        <v>0</v>
      </c>
      <c r="I5" s="3">
        <f>B5-G5</f>
        <v>0</v>
      </c>
      <c r="J5" s="3"/>
    </row>
  </sheetData>
  <mergeCells count="5">
    <mergeCell ref="A3:A4"/>
    <mergeCell ref="B3:F3"/>
    <mergeCell ref="H3:H4"/>
    <mergeCell ref="I3:I4"/>
    <mergeCell ref="J3:J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C9DE-F703-441B-9F3E-B61F8681569D}">
  <dimension ref="A1:J8"/>
  <sheetViews>
    <sheetView tabSelected="1" workbookViewId="0">
      <selection activeCell="G14" sqref="G14"/>
    </sheetView>
  </sheetViews>
  <sheetFormatPr defaultRowHeight="16.5" x14ac:dyDescent="0.3"/>
  <cols>
    <col min="1" max="1" width="17" customWidth="1"/>
    <col min="2" max="2" width="11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 t="s">
        <v>59</v>
      </c>
      <c r="B2" s="1"/>
      <c r="C2" s="1"/>
      <c r="D2" s="1"/>
      <c r="E2" s="1"/>
      <c r="F2" s="1"/>
      <c r="G2" s="1"/>
      <c r="H2" s="1"/>
      <c r="I2" s="1" t="s">
        <v>60</v>
      </c>
      <c r="J2" s="1"/>
    </row>
    <row r="3" spans="1:10" x14ac:dyDescent="0.3">
      <c r="A3" s="29" t="s">
        <v>14</v>
      </c>
      <c r="B3" s="29" t="s">
        <v>0</v>
      </c>
      <c r="C3" s="29"/>
      <c r="D3" s="29"/>
      <c r="E3" s="29"/>
      <c r="F3" s="29"/>
      <c r="G3" s="2" t="s">
        <v>1</v>
      </c>
      <c r="H3" s="29" t="s">
        <v>2</v>
      </c>
      <c r="I3" s="29" t="s">
        <v>3</v>
      </c>
      <c r="J3" s="29" t="s">
        <v>4</v>
      </c>
    </row>
    <row r="4" spans="1:10" x14ac:dyDescent="0.3">
      <c r="A4" s="29"/>
      <c r="B4" s="2" t="s">
        <v>5</v>
      </c>
      <c r="C4" s="2" t="s">
        <v>55</v>
      </c>
      <c r="D4" s="2" t="s">
        <v>56</v>
      </c>
      <c r="E4" s="2" t="s">
        <v>12</v>
      </c>
      <c r="F4" s="2" t="s">
        <v>7</v>
      </c>
      <c r="G4" s="2" t="s">
        <v>61</v>
      </c>
      <c r="H4" s="29"/>
      <c r="I4" s="29"/>
      <c r="J4" s="29"/>
    </row>
    <row r="5" spans="1:10" x14ac:dyDescent="0.3">
      <c r="A5" s="40" t="s">
        <v>62</v>
      </c>
      <c r="B5" s="41">
        <v>7201000</v>
      </c>
      <c r="C5" s="3">
        <v>379</v>
      </c>
      <c r="D5" s="3">
        <v>19000</v>
      </c>
      <c r="E5" s="3">
        <f>C5*D5</f>
        <v>7201000</v>
      </c>
      <c r="F5" s="2"/>
      <c r="G5" s="42">
        <v>7201000</v>
      </c>
      <c r="H5" s="42">
        <f>B5-G5</f>
        <v>0</v>
      </c>
      <c r="I5" s="42">
        <f>B5-G5</f>
        <v>0</v>
      </c>
      <c r="J5" s="40"/>
    </row>
    <row r="6" spans="1:10" x14ac:dyDescent="0.3">
      <c r="A6" s="43"/>
      <c r="B6" s="41"/>
      <c r="C6" s="3">
        <v>0</v>
      </c>
      <c r="D6" s="3"/>
      <c r="E6" s="3">
        <f t="shared" ref="E6" si="0">C6*D6</f>
        <v>0</v>
      </c>
      <c r="F6" s="3"/>
      <c r="G6" s="44"/>
      <c r="H6" s="44"/>
      <c r="I6" s="44"/>
      <c r="J6" s="43"/>
    </row>
    <row r="7" spans="1:10" x14ac:dyDescent="0.3">
      <c r="A7" s="45"/>
      <c r="B7" s="41"/>
      <c r="C7" s="3"/>
      <c r="D7" s="3"/>
      <c r="E7" s="3"/>
      <c r="F7" s="3"/>
      <c r="G7" s="46"/>
      <c r="H7" s="46"/>
      <c r="I7" s="46"/>
      <c r="J7" s="45"/>
    </row>
    <row r="8" spans="1:10" x14ac:dyDescent="0.3">
      <c r="A8" s="2" t="s">
        <v>12</v>
      </c>
      <c r="B8" s="3">
        <f>B5</f>
        <v>7201000</v>
      </c>
      <c r="C8" s="3"/>
      <c r="D8" s="3"/>
      <c r="E8" s="3">
        <f>SUM(E5:E7)</f>
        <v>7201000</v>
      </c>
      <c r="F8" s="3"/>
      <c r="G8" s="47">
        <f>G5</f>
        <v>7201000</v>
      </c>
      <c r="H8" s="47">
        <f>H5</f>
        <v>0</v>
      </c>
      <c r="I8" s="47">
        <f>I5</f>
        <v>0</v>
      </c>
      <c r="J8" s="3"/>
    </row>
  </sheetData>
  <mergeCells count="11">
    <mergeCell ref="J5:J7"/>
    <mergeCell ref="A3:A4"/>
    <mergeCell ref="B3:F3"/>
    <mergeCell ref="H3:H4"/>
    <mergeCell ref="I3:I4"/>
    <mergeCell ref="J3:J4"/>
    <mergeCell ref="A5:A7"/>
    <mergeCell ref="B5:B7"/>
    <mergeCell ref="G5:G7"/>
    <mergeCell ref="H5:H7"/>
    <mergeCell ref="I5:I7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기숙사비</vt:lpstr>
      <vt:lpstr>스포츠클럽</vt:lpstr>
      <vt:lpstr>통학버스</vt:lpstr>
      <vt:lpstr>졸업앨범</vt:lpstr>
      <vt:lpstr>교과서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2023-03-24T05:20:03Z</dcterms:created>
  <dcterms:modified xsi:type="dcterms:W3CDTF">2023-03-24T05:49:58Z</dcterms:modified>
</cp:coreProperties>
</file>